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GS" sheetId="1" r:id="rId1"/>
  </sheets>
  <definedNames>
    <definedName name="_Regression_Int" localSheetId="0" hidden="1">1</definedName>
    <definedName name="_xlnm.Print_Area" localSheetId="0">'E2-GS'!$C$3:$AA$63</definedName>
    <definedName name="Print_Area_MI">'E2-GS'!$C$3:$AA$61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<sst xmlns="http://schemas.openxmlformats.org/spreadsheetml/2006/main" count="69" uniqueCount="51">
  <si>
    <t>Department:  GEOSCIENCES</t>
  </si>
  <si>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</si>
  <si>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</si>
  <si>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</si>
  <si>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</si>
  <si>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</si>
  <si>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</si>
  <si>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</si>
  <si>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</si>
  <si>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</si>
  <si>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</si>
  <si>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</si>
  <si>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</si>
  <si>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</si>
  <si>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</si>
  <si>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</si>
  <si>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</si>
  <si>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</si>
  <si>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</si>
  <si>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</si>
  <si>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</si>
  <si>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</si>
  <si>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</si>
  <si>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</si>
  <si>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</si>
  <si>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</si>
  <si>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</si>
  <si>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</si>
  <si>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</si>
  <si>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</si>
  <si>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</si>
  <si>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</si>
  <si>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</si>
  <si>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</si>
  <si>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</si>
  <si>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</si>
  <si>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</si>
  <si>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</si>
  <si>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</si>
  <si>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</si>
  <si>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S 2003</t>
  </si>
  <si>
    <t xml:space="preserve"> F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</si>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</sst>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10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2.7109375" style="0" customWidth="1"/>
    <col min="7" max="7" width="6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53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851562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2"/>
      <c r="C3" s="3" t="s">
        <v>35</v>
      </c>
      <c r="D3" s="2"/>
      <c r="E3" s="2"/>
      <c r="F3" s="2"/>
      <c r="G3" s="2"/>
      <c r="H3" s="2"/>
      <c r="I3" s="2"/>
      <c r="J3" s="2"/>
      <c r="K3" s="2"/>
      <c r="L3" s="2"/>
      <c r="M3" s="2"/>
      <c r="N3" s="4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"/>
      <c r="B4" s="2"/>
      <c r="C4" s="3" t="s"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4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0</v>
      </c>
      <c r="AB6" s="4"/>
      <c r="AC6" s="2"/>
      <c r="AD6" s="2"/>
      <c r="AE6" s="2"/>
      <c r="AF6" s="2"/>
    </row>
    <row r="7" spans="1:32" ht="6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"/>
      <c r="AD7" s="2"/>
      <c r="AE7" s="2"/>
      <c r="AF7" s="2"/>
    </row>
    <row r="8" spans="1:32" ht="20.25">
      <c r="A8" s="2"/>
      <c r="B8" s="2"/>
      <c r="C8" s="55" t="s">
        <v>36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23"/>
      <c r="AC8" s="2"/>
      <c r="AD8" s="2"/>
      <c r="AE8" s="2"/>
      <c r="AF8" s="2"/>
    </row>
    <row r="9" spans="1:32" ht="9" customHeight="1">
      <c r="A9" s="2"/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45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2"/>
      <c r="AD9" s="2"/>
      <c r="AE9" s="2"/>
      <c r="AF9" s="2"/>
    </row>
    <row r="10" spans="1:32" ht="12.75">
      <c r="A10" s="2"/>
      <c r="B10" s="2"/>
      <c r="C10" s="32"/>
      <c r="D10" s="54" t="s">
        <v>1</v>
      </c>
      <c r="E10" s="54"/>
      <c r="F10" s="54"/>
      <c r="G10" s="54"/>
      <c r="H10" s="54"/>
      <c r="I10" s="54"/>
      <c r="J10" s="54"/>
      <c r="K10" s="54"/>
      <c r="L10" s="54"/>
      <c r="M10" s="32"/>
      <c r="N10" s="45"/>
      <c r="O10" s="32"/>
      <c r="P10" s="54" t="s">
        <v>37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38"/>
      <c r="AC10" s="2"/>
      <c r="AD10" s="2"/>
      <c r="AE10" s="2"/>
      <c r="AF10" s="2"/>
    </row>
    <row r="11" spans="1:32" ht="9" customHeight="1">
      <c r="A11" s="2"/>
      <c r="B11" s="2"/>
      <c r="C11" s="24"/>
      <c r="D11" s="25"/>
      <c r="E11" s="26"/>
      <c r="F11" s="26"/>
      <c r="G11" s="26"/>
      <c r="H11" s="26"/>
      <c r="I11" s="26"/>
      <c r="J11" s="26"/>
      <c r="K11" s="26"/>
      <c r="L11" s="27"/>
      <c r="M11" s="24"/>
      <c r="N11" s="46"/>
      <c r="O11" s="24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9"/>
      <c r="AB11" s="33"/>
      <c r="AC11" s="11"/>
      <c r="AD11" s="2"/>
      <c r="AE11" s="2"/>
      <c r="AF11" s="2"/>
    </row>
    <row r="12" spans="1:32" ht="12.75">
      <c r="A12" s="2"/>
      <c r="B12" s="2"/>
      <c r="C12" s="24"/>
      <c r="D12" s="28"/>
      <c r="E12" s="24"/>
      <c r="F12" s="24"/>
      <c r="G12" s="24"/>
      <c r="H12" s="24"/>
      <c r="I12" s="24"/>
      <c r="J12" s="24"/>
      <c r="K12" s="6" t="s">
        <v>2</v>
      </c>
      <c r="L12" s="29"/>
      <c r="M12" s="24"/>
      <c r="N12" s="47" t="s">
        <v>3</v>
      </c>
      <c r="O12" s="24"/>
      <c r="P12" s="2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0"/>
      <c r="AB12" s="33"/>
      <c r="AC12" s="11"/>
      <c r="AD12" s="2"/>
      <c r="AE12" s="2"/>
      <c r="AF12" s="2"/>
    </row>
    <row r="13" spans="1:32" ht="12.75">
      <c r="A13" s="2"/>
      <c r="B13" s="2"/>
      <c r="C13" s="7" t="s">
        <v>4</v>
      </c>
      <c r="D13" s="28"/>
      <c r="E13" s="7" t="s">
        <v>5</v>
      </c>
      <c r="F13" s="30"/>
      <c r="G13" s="7" t="s">
        <v>6</v>
      </c>
      <c r="H13" s="30"/>
      <c r="I13" s="7" t="s">
        <v>7</v>
      </c>
      <c r="J13" s="30"/>
      <c r="K13" s="7" t="s">
        <v>8</v>
      </c>
      <c r="L13" s="29"/>
      <c r="M13" s="24"/>
      <c r="N13" s="48" t="s">
        <v>8</v>
      </c>
      <c r="O13" s="24"/>
      <c r="P13" s="28"/>
      <c r="Q13" s="7" t="s">
        <v>5</v>
      </c>
      <c r="R13" s="30"/>
      <c r="S13" s="7" t="s">
        <v>6</v>
      </c>
      <c r="T13" s="30"/>
      <c r="U13" s="7" t="s">
        <v>7</v>
      </c>
      <c r="V13" s="30"/>
      <c r="W13" s="7" t="s">
        <v>9</v>
      </c>
      <c r="X13" s="7"/>
      <c r="Y13" s="30"/>
      <c r="Z13" s="7" t="s">
        <v>49</v>
      </c>
      <c r="AA13" s="41"/>
      <c r="AB13" s="33"/>
      <c r="AC13" s="11"/>
      <c r="AD13" s="2"/>
      <c r="AE13" s="2"/>
      <c r="AF13" s="2"/>
    </row>
    <row r="14" spans="1:32" ht="9" customHeight="1">
      <c r="A14" s="2"/>
      <c r="B14" s="2"/>
      <c r="C14" s="11"/>
      <c r="D14" s="12"/>
      <c r="E14" s="9"/>
      <c r="F14" s="9"/>
      <c r="G14" s="9"/>
      <c r="H14" s="9"/>
      <c r="I14" s="9"/>
      <c r="J14" s="11"/>
      <c r="K14" s="11"/>
      <c r="L14" s="10"/>
      <c r="M14" s="11"/>
      <c r="N14" s="49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42"/>
      <c r="AB14" s="11"/>
      <c r="AC14" s="11"/>
      <c r="AD14" s="2"/>
      <c r="AE14" s="2"/>
      <c r="AF14" s="2"/>
    </row>
    <row r="15" spans="1:32" ht="12.75" hidden="1">
      <c r="A15" s="2"/>
      <c r="B15" s="2"/>
      <c r="C15" s="6" t="s">
        <v>10</v>
      </c>
      <c r="D15" s="12"/>
      <c r="E15" s="8">
        <v>2216</v>
      </c>
      <c r="F15" s="9"/>
      <c r="G15" s="8">
        <v>9</v>
      </c>
      <c r="H15" s="9"/>
      <c r="I15" s="8">
        <f>E15+G15</f>
        <v>2225</v>
      </c>
      <c r="J15" s="11"/>
      <c r="K15" s="15">
        <v>484</v>
      </c>
      <c r="L15" s="10"/>
      <c r="M15" s="11"/>
      <c r="N15" s="50">
        <v>4.6</v>
      </c>
      <c r="O15" s="11"/>
      <c r="P15" s="12"/>
      <c r="Q15" s="15">
        <v>148</v>
      </c>
      <c r="R15" s="11"/>
      <c r="S15" s="15">
        <v>1</v>
      </c>
      <c r="T15" s="11"/>
      <c r="U15" s="15">
        <f>Q15+S15</f>
        <v>149</v>
      </c>
      <c r="V15" s="11"/>
      <c r="W15" s="15">
        <v>32.4</v>
      </c>
      <c r="X15" s="15"/>
      <c r="Y15" s="11"/>
      <c r="Z15" s="13"/>
      <c r="AA15" s="42"/>
      <c r="AB15" s="11"/>
      <c r="AC15" s="11"/>
      <c r="AD15" s="2"/>
      <c r="AE15" s="2"/>
      <c r="AF15" s="2"/>
    </row>
    <row r="16" spans="1:32" ht="12.75" hidden="1">
      <c r="A16" s="2"/>
      <c r="B16" s="2"/>
      <c r="C16" s="6" t="s">
        <v>11</v>
      </c>
      <c r="D16" s="12"/>
      <c r="E16" s="8">
        <v>2239</v>
      </c>
      <c r="F16" s="9"/>
      <c r="G16" s="8">
        <v>0</v>
      </c>
      <c r="H16" s="9"/>
      <c r="I16" s="8">
        <f>E16+G16</f>
        <v>2239</v>
      </c>
      <c r="J16" s="11"/>
      <c r="K16" s="15">
        <f>ROUND(I16/N16,0)</f>
        <v>407</v>
      </c>
      <c r="L16" s="10"/>
      <c r="M16" s="11"/>
      <c r="N16" s="50">
        <v>5.5</v>
      </c>
      <c r="O16" s="11"/>
      <c r="P16" s="12"/>
      <c r="Q16" s="13">
        <f>E16/15</f>
        <v>149.26666666666668</v>
      </c>
      <c r="R16" s="11"/>
      <c r="S16" s="15">
        <f>G16/12</f>
        <v>0</v>
      </c>
      <c r="T16" s="11"/>
      <c r="U16" s="13">
        <f>Q16+S16</f>
        <v>149.26666666666668</v>
      </c>
      <c r="V16" s="11"/>
      <c r="W16" s="15">
        <f>ROUND(U16/N16,1)</f>
        <v>27.1</v>
      </c>
      <c r="X16" s="15"/>
      <c r="Y16" s="11"/>
      <c r="Z16" s="13">
        <f>ROUND(U15+U16,0)/2</f>
        <v>149</v>
      </c>
      <c r="AA16" s="42"/>
      <c r="AB16" s="11"/>
      <c r="AC16" s="11"/>
      <c r="AD16" s="2"/>
      <c r="AE16" s="2"/>
      <c r="AF16" s="2"/>
    </row>
    <row r="17" spans="1:32" ht="6.75" customHeight="1" hidden="1">
      <c r="A17" s="2"/>
      <c r="B17" s="2"/>
      <c r="C17" s="11"/>
      <c r="D17" s="12"/>
      <c r="E17" s="9"/>
      <c r="F17" s="9"/>
      <c r="G17" s="9"/>
      <c r="H17" s="9"/>
      <c r="I17" s="9"/>
      <c r="J17" s="11"/>
      <c r="K17" s="11"/>
      <c r="L17" s="10"/>
      <c r="M17" s="11"/>
      <c r="N17" s="49"/>
      <c r="O17" s="11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3"/>
      <c r="AA17" s="42"/>
      <c r="AB17" s="11"/>
      <c r="AC17" s="11"/>
      <c r="AD17" s="2"/>
      <c r="AE17" s="2"/>
      <c r="AF17" s="2"/>
    </row>
    <row r="18" spans="1:32" ht="12.75" hidden="1">
      <c r="A18" s="2"/>
      <c r="B18" s="2"/>
      <c r="C18" s="6" t="s">
        <v>12</v>
      </c>
      <c r="D18" s="12"/>
      <c r="E18" s="8">
        <v>2299</v>
      </c>
      <c r="F18" s="9"/>
      <c r="G18" s="8">
        <v>14</v>
      </c>
      <c r="H18" s="9"/>
      <c r="I18" s="8">
        <f>E18+G18</f>
        <v>2313</v>
      </c>
      <c r="J18" s="11"/>
      <c r="K18" s="15">
        <f>ROUND(I18/N18,0)</f>
        <v>460</v>
      </c>
      <c r="L18" s="10"/>
      <c r="M18" s="11"/>
      <c r="N18" s="50">
        <v>5.03</v>
      </c>
      <c r="O18" s="11"/>
      <c r="P18" s="12"/>
      <c r="Q18" s="34">
        <f>E18/15</f>
        <v>153.26666666666668</v>
      </c>
      <c r="R18" s="35"/>
      <c r="S18" s="34">
        <f>G18/12</f>
        <v>1.1666666666666667</v>
      </c>
      <c r="T18" s="35"/>
      <c r="U18" s="34">
        <f>Q18+S18</f>
        <v>154.43333333333334</v>
      </c>
      <c r="V18" s="11"/>
      <c r="W18" s="15">
        <f>ROUND(U18/N18,1)</f>
        <v>30.7</v>
      </c>
      <c r="X18" s="15"/>
      <c r="Y18" s="11"/>
      <c r="Z18" s="13"/>
      <c r="AA18" s="42"/>
      <c r="AB18" s="11"/>
      <c r="AC18" s="11"/>
      <c r="AD18" s="2"/>
      <c r="AE18" s="2"/>
      <c r="AF18" s="2"/>
    </row>
    <row r="19" spans="1:32" ht="12.75" hidden="1">
      <c r="A19" s="2"/>
      <c r="B19" s="2"/>
      <c r="C19" s="6" t="s">
        <v>13</v>
      </c>
      <c r="D19" s="12"/>
      <c r="E19" s="8">
        <v>2089</v>
      </c>
      <c r="F19" s="9"/>
      <c r="G19" s="8">
        <v>6</v>
      </c>
      <c r="H19" s="9"/>
      <c r="I19" s="8">
        <f>E19+G19</f>
        <v>2095</v>
      </c>
      <c r="J19" s="11"/>
      <c r="K19" s="15">
        <f>ROUND(I19/N19,0)</f>
        <v>471</v>
      </c>
      <c r="L19" s="10"/>
      <c r="M19" s="11"/>
      <c r="N19" s="50">
        <v>4.45</v>
      </c>
      <c r="O19" s="11"/>
      <c r="P19" s="12"/>
      <c r="Q19" s="34">
        <f>E19/15</f>
        <v>139.26666666666668</v>
      </c>
      <c r="R19" s="35"/>
      <c r="S19" s="34">
        <f>G19/12</f>
        <v>0.5</v>
      </c>
      <c r="T19" s="35"/>
      <c r="U19" s="34">
        <f>Q19+S19</f>
        <v>139.76666666666668</v>
      </c>
      <c r="V19" s="11"/>
      <c r="W19" s="15">
        <f>ROUND(U19/N19,1)</f>
        <v>31.4</v>
      </c>
      <c r="X19" s="15"/>
      <c r="Y19" s="11"/>
      <c r="Z19" s="13">
        <f>ROUND(U18+U19,0)/2</f>
        <v>147</v>
      </c>
      <c r="AA19" s="42"/>
      <c r="AB19" s="11"/>
      <c r="AC19" s="11"/>
      <c r="AD19" s="2"/>
      <c r="AE19" s="2"/>
      <c r="AF19" s="2"/>
    </row>
    <row r="20" spans="1:32" ht="6.75" customHeight="1" hidden="1">
      <c r="A20" s="2"/>
      <c r="B20" s="2"/>
      <c r="C20" s="11"/>
      <c r="D20" s="12"/>
      <c r="E20" s="9"/>
      <c r="F20" s="9"/>
      <c r="G20" s="9"/>
      <c r="H20" s="9"/>
      <c r="I20" s="9"/>
      <c r="J20" s="11"/>
      <c r="K20" s="11"/>
      <c r="L20" s="10"/>
      <c r="M20" s="11"/>
      <c r="N20" s="49"/>
      <c r="O20" s="11"/>
      <c r="P20" s="12"/>
      <c r="Q20" s="35"/>
      <c r="R20" s="35"/>
      <c r="S20" s="35"/>
      <c r="T20" s="35"/>
      <c r="U20" s="35"/>
      <c r="V20" s="11"/>
      <c r="W20" s="11"/>
      <c r="X20" s="11"/>
      <c r="Y20" s="11"/>
      <c r="Z20" s="13"/>
      <c r="AA20" s="42"/>
      <c r="AB20" s="11"/>
      <c r="AC20" s="11"/>
      <c r="AD20" s="2"/>
      <c r="AE20" s="2"/>
      <c r="AF20" s="2"/>
    </row>
    <row r="21" spans="1:32" ht="12.75" hidden="1">
      <c r="A21" s="2"/>
      <c r="B21" s="2"/>
      <c r="C21" s="6" t="s">
        <v>14</v>
      </c>
      <c r="D21" s="12"/>
      <c r="E21" s="8">
        <v>2152</v>
      </c>
      <c r="F21" s="9"/>
      <c r="G21" s="8">
        <v>3</v>
      </c>
      <c r="H21" s="9"/>
      <c r="I21" s="8">
        <f>E21+G21</f>
        <v>2155</v>
      </c>
      <c r="J21" s="11"/>
      <c r="K21" s="15">
        <f>ROUND(I21/N21,0)</f>
        <v>454</v>
      </c>
      <c r="L21" s="10"/>
      <c r="M21" s="11"/>
      <c r="N21" s="50">
        <v>4.75</v>
      </c>
      <c r="O21" s="11"/>
      <c r="P21" s="12"/>
      <c r="Q21" s="34">
        <v>144</v>
      </c>
      <c r="R21" s="35"/>
      <c r="S21" s="34">
        <f>G21/12</f>
        <v>0.25</v>
      </c>
      <c r="T21" s="35"/>
      <c r="U21" s="34">
        <f>Q21+S21</f>
        <v>144.25</v>
      </c>
      <c r="V21" s="11"/>
      <c r="W21" s="15">
        <v>30.3</v>
      </c>
      <c r="X21" s="15"/>
      <c r="Y21" s="11"/>
      <c r="Z21" s="13"/>
      <c r="AA21" s="10"/>
      <c r="AB21" s="11"/>
      <c r="AC21" s="11"/>
      <c r="AD21" s="2"/>
      <c r="AE21" s="2"/>
      <c r="AF21" s="2"/>
    </row>
    <row r="22" spans="1:32" ht="12.75" hidden="1">
      <c r="A22" s="2"/>
      <c r="B22" s="2"/>
      <c r="C22" s="6" t="s">
        <v>15</v>
      </c>
      <c r="D22" s="12"/>
      <c r="E22" s="8">
        <v>2180</v>
      </c>
      <c r="F22" s="9"/>
      <c r="G22" s="8">
        <v>0</v>
      </c>
      <c r="H22" s="9"/>
      <c r="I22" s="8">
        <f>E22+G22</f>
        <v>2180</v>
      </c>
      <c r="J22" s="11"/>
      <c r="K22" s="15">
        <f>ROUND(I22/N22,0)</f>
        <v>459</v>
      </c>
      <c r="L22" s="10"/>
      <c r="M22" s="11"/>
      <c r="N22" s="50">
        <v>4.75</v>
      </c>
      <c r="O22" s="11"/>
      <c r="P22" s="12"/>
      <c r="Q22" s="34">
        <f>E22/15</f>
        <v>145.33333333333334</v>
      </c>
      <c r="R22" s="35"/>
      <c r="S22" s="34">
        <f>G22/12</f>
        <v>0</v>
      </c>
      <c r="T22" s="35"/>
      <c r="U22" s="34">
        <f>Q22+S22</f>
        <v>145.33333333333334</v>
      </c>
      <c r="V22" s="11"/>
      <c r="W22" s="15">
        <f>ROUND(U22/N22,1)</f>
        <v>30.6</v>
      </c>
      <c r="X22" s="15"/>
      <c r="Y22" s="11"/>
      <c r="Z22" s="13">
        <f>ROUND(U21+U22,0)/2</f>
        <v>145</v>
      </c>
      <c r="AA22" s="10"/>
      <c r="AB22" s="11"/>
      <c r="AC22" s="11"/>
      <c r="AD22" s="2"/>
      <c r="AE22" s="2"/>
      <c r="AF22" s="2"/>
    </row>
    <row r="23" spans="1:32" ht="6.75" customHeight="1" hidden="1">
      <c r="A23" s="2"/>
      <c r="B23" s="2"/>
      <c r="C23" s="11"/>
      <c r="D23" s="12"/>
      <c r="E23" s="9"/>
      <c r="F23" s="9"/>
      <c r="G23" s="9"/>
      <c r="H23" s="9"/>
      <c r="I23" s="9"/>
      <c r="J23" s="11"/>
      <c r="K23" s="11"/>
      <c r="L23" s="10"/>
      <c r="M23" s="11"/>
      <c r="N23" s="49"/>
      <c r="O23" s="11"/>
      <c r="P23" s="12"/>
      <c r="Q23" s="35"/>
      <c r="R23" s="35"/>
      <c r="S23" s="35"/>
      <c r="T23" s="35"/>
      <c r="U23" s="35"/>
      <c r="V23" s="11"/>
      <c r="W23" s="11"/>
      <c r="X23" s="11"/>
      <c r="Y23" s="11"/>
      <c r="Z23" s="13"/>
      <c r="AA23" s="10"/>
      <c r="AB23" s="11"/>
      <c r="AC23" s="11"/>
      <c r="AD23" s="2"/>
      <c r="AE23" s="2"/>
      <c r="AF23" s="2"/>
    </row>
    <row r="24" spans="1:32" ht="12.75" hidden="1">
      <c r="A24" s="2"/>
      <c r="B24" s="2"/>
      <c r="C24" s="6" t="s">
        <v>16</v>
      </c>
      <c r="D24" s="12"/>
      <c r="E24" s="8">
        <v>1878</v>
      </c>
      <c r="F24" s="9"/>
      <c r="G24" s="8">
        <v>10</v>
      </c>
      <c r="H24" s="9"/>
      <c r="I24" s="8">
        <f>E24+G24</f>
        <v>1888</v>
      </c>
      <c r="J24" s="11"/>
      <c r="K24" s="15">
        <f>ROUND(I24/N24,0)</f>
        <v>381</v>
      </c>
      <c r="L24" s="10"/>
      <c r="M24" s="11"/>
      <c r="N24" s="50">
        <v>4.95</v>
      </c>
      <c r="O24" s="11"/>
      <c r="P24" s="12"/>
      <c r="Q24" s="34">
        <f>ROUND(E24/15,0)</f>
        <v>125</v>
      </c>
      <c r="R24" s="35"/>
      <c r="S24" s="34">
        <f>ROUND(G24/12,0)</f>
        <v>1</v>
      </c>
      <c r="T24" s="35"/>
      <c r="U24" s="34">
        <f>ROUND(Q24+S24,0)</f>
        <v>126</v>
      </c>
      <c r="V24" s="11"/>
      <c r="W24" s="15">
        <f>ROUND(U24/N24,1)</f>
        <v>25.5</v>
      </c>
      <c r="X24" s="15"/>
      <c r="Y24" s="11"/>
      <c r="Z24" s="13"/>
      <c r="AA24" s="10"/>
      <c r="AB24" s="11"/>
      <c r="AC24" s="11"/>
      <c r="AD24" s="2"/>
      <c r="AE24" s="2"/>
      <c r="AF24" s="2"/>
    </row>
    <row r="25" spans="1:32" ht="12.75" hidden="1">
      <c r="A25" s="2"/>
      <c r="B25" s="2"/>
      <c r="C25" s="6" t="s">
        <v>17</v>
      </c>
      <c r="D25" s="12"/>
      <c r="E25" s="8">
        <v>2386</v>
      </c>
      <c r="F25" s="9"/>
      <c r="G25" s="8">
        <v>9</v>
      </c>
      <c r="H25" s="9"/>
      <c r="I25" s="8">
        <f>E25+G25</f>
        <v>2395</v>
      </c>
      <c r="J25" s="11"/>
      <c r="K25" s="15">
        <f>ROUND(I25/N25,0)</f>
        <v>439</v>
      </c>
      <c r="L25" s="10"/>
      <c r="M25" s="11"/>
      <c r="N25" s="50">
        <v>5.45</v>
      </c>
      <c r="O25" s="11"/>
      <c r="P25" s="12"/>
      <c r="Q25" s="34">
        <f>ROUND(E25/15,0)</f>
        <v>159</v>
      </c>
      <c r="R25" s="35"/>
      <c r="S25" s="34">
        <f>ROUND(G25/12,0)</f>
        <v>1</v>
      </c>
      <c r="T25" s="35"/>
      <c r="U25" s="34">
        <f>ROUND(Q25+S25,0)</f>
        <v>160</v>
      </c>
      <c r="V25" s="11"/>
      <c r="W25" s="15">
        <f>ROUND(U25/N25,1)</f>
        <v>29.4</v>
      </c>
      <c r="X25" s="15"/>
      <c r="Y25" s="11"/>
      <c r="Z25" s="13">
        <f>ROUND(U24+U25,0)/2</f>
        <v>143</v>
      </c>
      <c r="AA25" s="10"/>
      <c r="AB25" s="11"/>
      <c r="AC25" s="11"/>
      <c r="AD25" s="2"/>
      <c r="AE25" s="2"/>
      <c r="AF25" s="2"/>
    </row>
    <row r="26" spans="1:32" ht="6.75" customHeight="1" hidden="1">
      <c r="A26" s="2"/>
      <c r="B26" s="2"/>
      <c r="C26" s="11"/>
      <c r="D26" s="12"/>
      <c r="E26" s="9"/>
      <c r="F26" s="9"/>
      <c r="G26" s="9"/>
      <c r="H26" s="9"/>
      <c r="I26" s="9"/>
      <c r="J26" s="11"/>
      <c r="K26" s="11"/>
      <c r="L26" s="10"/>
      <c r="M26" s="11"/>
      <c r="N26" s="49"/>
      <c r="O26" s="11"/>
      <c r="P26" s="12"/>
      <c r="Q26" s="35"/>
      <c r="R26" s="35"/>
      <c r="S26" s="35"/>
      <c r="T26" s="35"/>
      <c r="U26" s="35"/>
      <c r="V26" s="11"/>
      <c r="W26" s="11"/>
      <c r="X26" s="11"/>
      <c r="Y26" s="11"/>
      <c r="Z26" s="13"/>
      <c r="AA26" s="10"/>
      <c r="AB26" s="11"/>
      <c r="AC26" s="11"/>
      <c r="AD26" s="2"/>
      <c r="AE26" s="2"/>
      <c r="AF26" s="2"/>
    </row>
    <row r="27" spans="1:32" ht="12.75" hidden="1">
      <c r="A27" s="2"/>
      <c r="B27" s="2"/>
      <c r="C27" s="6" t="s">
        <v>18</v>
      </c>
      <c r="D27" s="12"/>
      <c r="E27" s="8">
        <v>1928</v>
      </c>
      <c r="F27" s="9"/>
      <c r="G27" s="8">
        <v>18</v>
      </c>
      <c r="H27" s="9"/>
      <c r="I27" s="8">
        <f>E27+G27</f>
        <v>1946</v>
      </c>
      <c r="J27" s="11"/>
      <c r="K27" s="15">
        <f>ROUND(I27/N27,0)</f>
        <v>389</v>
      </c>
      <c r="L27" s="10"/>
      <c r="M27" s="11"/>
      <c r="N27" s="50">
        <v>5</v>
      </c>
      <c r="O27" s="11"/>
      <c r="P27" s="12"/>
      <c r="Q27" s="34">
        <f>ROUND(E27/15,0)</f>
        <v>129</v>
      </c>
      <c r="R27" s="35"/>
      <c r="S27" s="34">
        <f>ROUND(G27/12,0)</f>
        <v>2</v>
      </c>
      <c r="T27" s="35"/>
      <c r="U27" s="34">
        <f>ROUND(Q27+S27,0)</f>
        <v>131</v>
      </c>
      <c r="V27" s="11"/>
      <c r="W27" s="15">
        <f>ROUND(U27/N27,1)</f>
        <v>26.2</v>
      </c>
      <c r="X27" s="15"/>
      <c r="Y27" s="11"/>
      <c r="Z27" s="13"/>
      <c r="AA27" s="10"/>
      <c r="AB27" s="11"/>
      <c r="AC27" s="11"/>
      <c r="AD27" s="2"/>
      <c r="AE27" s="2"/>
      <c r="AF27" s="2"/>
    </row>
    <row r="28" spans="1:32" ht="12.75" hidden="1">
      <c r="A28" s="2"/>
      <c r="B28" s="2"/>
      <c r="C28" s="6" t="s">
        <v>19</v>
      </c>
      <c r="D28" s="12"/>
      <c r="E28" s="8">
        <v>1617</v>
      </c>
      <c r="F28" s="9"/>
      <c r="G28" s="8">
        <v>0</v>
      </c>
      <c r="H28" s="9"/>
      <c r="I28" s="8">
        <f>E28+G28</f>
        <v>1617</v>
      </c>
      <c r="J28" s="11"/>
      <c r="K28" s="15">
        <f>ROUND(I28/N28,0)</f>
        <v>404</v>
      </c>
      <c r="L28" s="10"/>
      <c r="M28" s="11"/>
      <c r="N28" s="50">
        <v>4</v>
      </c>
      <c r="O28" s="11"/>
      <c r="P28" s="12"/>
      <c r="Q28" s="34">
        <f>ROUND(E28/15,0)</f>
        <v>108</v>
      </c>
      <c r="R28" s="35"/>
      <c r="S28" s="34">
        <f>ROUND(G28/12,0)</f>
        <v>0</v>
      </c>
      <c r="T28" s="35"/>
      <c r="U28" s="34">
        <f>ROUND(Q28+S28,0)</f>
        <v>108</v>
      </c>
      <c r="V28" s="11"/>
      <c r="W28" s="31">
        <f>ROUND(U28/N28,1)</f>
        <v>27</v>
      </c>
      <c r="X28" s="31"/>
      <c r="Y28" s="11"/>
      <c r="Z28" s="13">
        <f>ROUND(U27+U28,0)/2</f>
        <v>119.5</v>
      </c>
      <c r="AA28" s="10"/>
      <c r="AB28" s="11"/>
      <c r="AC28" s="11"/>
      <c r="AD28" s="2"/>
      <c r="AE28" s="2"/>
      <c r="AF28" s="2"/>
    </row>
    <row r="29" spans="1:32" ht="6.75" customHeight="1" hidden="1">
      <c r="A29" s="2"/>
      <c r="B29" s="2"/>
      <c r="C29" s="11"/>
      <c r="D29" s="12"/>
      <c r="E29" s="9"/>
      <c r="F29" s="9"/>
      <c r="G29" s="9"/>
      <c r="H29" s="9"/>
      <c r="I29" s="9"/>
      <c r="J29" s="11"/>
      <c r="K29" s="11"/>
      <c r="L29" s="10"/>
      <c r="M29" s="11"/>
      <c r="N29" s="49"/>
      <c r="O29" s="11"/>
      <c r="P29" s="12"/>
      <c r="Q29" s="35"/>
      <c r="R29" s="35"/>
      <c r="S29" s="35"/>
      <c r="T29" s="35"/>
      <c r="U29" s="35"/>
      <c r="V29" s="11"/>
      <c r="W29" s="11"/>
      <c r="X29" s="11"/>
      <c r="Y29" s="11"/>
      <c r="Z29" s="11"/>
      <c r="AA29" s="10"/>
      <c r="AB29" s="11"/>
      <c r="AC29" s="11"/>
      <c r="AD29" s="2"/>
      <c r="AE29" s="2"/>
      <c r="AF29" s="2"/>
    </row>
    <row r="30" spans="1:32" ht="12.75" hidden="1">
      <c r="A30" s="2"/>
      <c r="B30" s="2"/>
      <c r="C30" s="6" t="s">
        <v>20</v>
      </c>
      <c r="D30" s="12"/>
      <c r="E30" s="8">
        <v>1840</v>
      </c>
      <c r="F30" s="9"/>
      <c r="G30" s="8">
        <v>15</v>
      </c>
      <c r="H30" s="9"/>
      <c r="I30" s="8">
        <f>E30+G30</f>
        <v>1855</v>
      </c>
      <c r="J30" s="11"/>
      <c r="K30" s="15">
        <f>ROUND(I30/N30,0)</f>
        <v>412</v>
      </c>
      <c r="L30" s="10"/>
      <c r="M30" s="11"/>
      <c r="N30" s="50">
        <v>4.5</v>
      </c>
      <c r="O30" s="11"/>
      <c r="P30" s="12"/>
      <c r="Q30" s="34">
        <f>ROUND(E30/15,0)</f>
        <v>123</v>
      </c>
      <c r="R30" s="35"/>
      <c r="S30" s="34">
        <f>ROUND(G30/12,0)</f>
        <v>1</v>
      </c>
      <c r="T30" s="35"/>
      <c r="U30" s="34">
        <f>ROUND(Q30+S30,0)</f>
        <v>124</v>
      </c>
      <c r="V30" s="11"/>
      <c r="W30" s="31">
        <f>ROUND(U30/N30,1)</f>
        <v>27.6</v>
      </c>
      <c r="X30" s="31"/>
      <c r="Y30" s="11"/>
      <c r="Z30" s="13"/>
      <c r="AA30" s="10"/>
      <c r="AB30" s="11"/>
      <c r="AC30" s="11"/>
      <c r="AD30" s="2"/>
      <c r="AE30" s="2"/>
      <c r="AF30" s="2"/>
    </row>
    <row r="31" spans="1:32" ht="12.75" hidden="1">
      <c r="A31" s="2"/>
      <c r="B31" s="2"/>
      <c r="C31" s="6" t="s">
        <v>21</v>
      </c>
      <c r="D31" s="12"/>
      <c r="E31" s="8">
        <v>1734</v>
      </c>
      <c r="F31" s="9"/>
      <c r="G31" s="8">
        <v>3</v>
      </c>
      <c r="H31" s="9"/>
      <c r="I31" s="8">
        <f>E31+G31</f>
        <v>1737</v>
      </c>
      <c r="J31" s="11"/>
      <c r="K31" s="15">
        <f>ROUND(I31/N31,0)</f>
        <v>496</v>
      </c>
      <c r="L31" s="10"/>
      <c r="M31" s="11"/>
      <c r="N31" s="50">
        <v>3.5</v>
      </c>
      <c r="O31" s="11"/>
      <c r="P31" s="12"/>
      <c r="Q31" s="34">
        <f>ROUND(E31/15,0)</f>
        <v>116</v>
      </c>
      <c r="R31" s="35"/>
      <c r="S31" s="34">
        <f>ROUND(G31/12,0)</f>
        <v>0</v>
      </c>
      <c r="T31" s="35"/>
      <c r="U31" s="34">
        <f>ROUND(Q31+S31,0)</f>
        <v>116</v>
      </c>
      <c r="V31" s="11"/>
      <c r="W31" s="31">
        <f>ROUND(U31/N31,1)</f>
        <v>33.1</v>
      </c>
      <c r="X31" s="31"/>
      <c r="Y31" s="11"/>
      <c r="Z31" s="13">
        <f>ROUND(U30+U31,0)/2</f>
        <v>120</v>
      </c>
      <c r="AA31" s="10"/>
      <c r="AB31" s="11"/>
      <c r="AC31" s="11"/>
      <c r="AD31" s="2"/>
      <c r="AE31" s="2"/>
      <c r="AF31" s="2"/>
    </row>
    <row r="32" spans="1:32" ht="12.75" hidden="1">
      <c r="A32" s="2"/>
      <c r="B32" s="2"/>
      <c r="C32" s="11"/>
      <c r="D32" s="12"/>
      <c r="E32" s="9"/>
      <c r="F32" s="9"/>
      <c r="G32" s="9"/>
      <c r="H32" s="9"/>
      <c r="I32" s="9"/>
      <c r="J32" s="11"/>
      <c r="K32" s="11"/>
      <c r="L32" s="10"/>
      <c r="M32" s="11"/>
      <c r="N32" s="49"/>
      <c r="O32" s="11"/>
      <c r="P32" s="12"/>
      <c r="Q32" s="35"/>
      <c r="R32" s="35"/>
      <c r="S32" s="35"/>
      <c r="T32" s="35"/>
      <c r="U32" s="35"/>
      <c r="V32" s="11"/>
      <c r="W32" s="11"/>
      <c r="X32" s="11"/>
      <c r="Y32" s="11"/>
      <c r="Z32" s="11"/>
      <c r="AA32" s="10"/>
      <c r="AB32" s="11"/>
      <c r="AC32" s="11"/>
      <c r="AD32" s="2"/>
      <c r="AE32" s="2"/>
      <c r="AF32" s="2"/>
    </row>
    <row r="33" spans="1:32" ht="12.75">
      <c r="A33" s="2"/>
      <c r="B33" s="2"/>
      <c r="C33" s="6" t="s">
        <v>22</v>
      </c>
      <c r="D33" s="12"/>
      <c r="E33" s="8">
        <v>1426</v>
      </c>
      <c r="F33" s="9"/>
      <c r="G33" s="8">
        <v>0</v>
      </c>
      <c r="H33" s="9"/>
      <c r="I33" s="8">
        <f>E33+G33</f>
        <v>1426</v>
      </c>
      <c r="J33" s="11"/>
      <c r="K33" s="15">
        <f>ROUND(I33/N33,0)</f>
        <v>383</v>
      </c>
      <c r="L33" s="10"/>
      <c r="M33" s="11"/>
      <c r="N33" s="50">
        <v>3.72</v>
      </c>
      <c r="O33" s="11"/>
      <c r="P33" s="12"/>
      <c r="Q33" s="34">
        <f>ROUND(E33/15,0)</f>
        <v>95</v>
      </c>
      <c r="R33" s="35"/>
      <c r="S33" s="34">
        <f>ROUND(G33/12,0)</f>
        <v>0</v>
      </c>
      <c r="T33" s="35"/>
      <c r="U33" s="34">
        <f>ROUND(Q33+S33,0)</f>
        <v>95</v>
      </c>
      <c r="V33" s="11"/>
      <c r="W33" s="31">
        <f>ROUND(U33/N33,1)</f>
        <v>25.5</v>
      </c>
      <c r="X33" s="31"/>
      <c r="Y33" s="11"/>
      <c r="Z33" s="11"/>
      <c r="AA33" s="10"/>
      <c r="AB33" s="11"/>
      <c r="AC33" s="11"/>
      <c r="AD33" s="2"/>
      <c r="AE33" s="2"/>
      <c r="AF33" s="2"/>
    </row>
    <row r="34" spans="1:32" ht="12.75">
      <c r="A34" s="2"/>
      <c r="B34" s="2"/>
      <c r="C34" s="6" t="s">
        <v>23</v>
      </c>
      <c r="D34" s="12"/>
      <c r="E34" s="8">
        <v>1724</v>
      </c>
      <c r="F34" s="9"/>
      <c r="G34" s="8">
        <v>3</v>
      </c>
      <c r="H34" s="9"/>
      <c r="I34" s="8">
        <f>E34+G34</f>
        <v>1727</v>
      </c>
      <c r="J34" s="11"/>
      <c r="K34" s="15">
        <f>ROUND(I34/N34,0)</f>
        <v>493</v>
      </c>
      <c r="L34" s="10"/>
      <c r="M34" s="11"/>
      <c r="N34" s="50">
        <v>3.5</v>
      </c>
      <c r="O34" s="11"/>
      <c r="P34" s="12"/>
      <c r="Q34" s="34">
        <f>ROUND(E34/15,0)</f>
        <v>115</v>
      </c>
      <c r="R34" s="35"/>
      <c r="S34" s="34">
        <f>ROUND(G34/12,0)</f>
        <v>0</v>
      </c>
      <c r="T34" s="35"/>
      <c r="U34" s="34">
        <f>ROUND(Q34+S34,0)</f>
        <v>115</v>
      </c>
      <c r="V34" s="11"/>
      <c r="W34" s="31">
        <f>ROUND(U34/N34,1)</f>
        <v>32.9</v>
      </c>
      <c r="X34" s="31"/>
      <c r="Y34" s="11"/>
      <c r="Z34" s="13">
        <f>ROUND(U33+U34,0)/2</f>
        <v>105</v>
      </c>
      <c r="AA34" s="10"/>
      <c r="AB34" s="11"/>
      <c r="AC34" s="11"/>
      <c r="AD34" s="2"/>
      <c r="AE34" s="2"/>
      <c r="AF34" s="2"/>
    </row>
    <row r="35" spans="1:32" ht="12.75">
      <c r="A35" s="2"/>
      <c r="B35" s="2"/>
      <c r="C35" s="11"/>
      <c r="D35" s="12"/>
      <c r="E35" s="9"/>
      <c r="F35" s="9"/>
      <c r="G35" s="9"/>
      <c r="H35" s="9"/>
      <c r="I35" s="9"/>
      <c r="J35" s="11"/>
      <c r="K35" s="11"/>
      <c r="L35" s="10"/>
      <c r="M35" s="11"/>
      <c r="N35" s="49"/>
      <c r="O35" s="11"/>
      <c r="P35" s="12"/>
      <c r="Q35" s="35"/>
      <c r="R35" s="35"/>
      <c r="S35" s="35"/>
      <c r="T35" s="35"/>
      <c r="U35" s="35"/>
      <c r="V35" s="11"/>
      <c r="W35" s="11"/>
      <c r="X35" s="11"/>
      <c r="Y35" s="11"/>
      <c r="Z35" s="11"/>
      <c r="AA35" s="10"/>
      <c r="AB35" s="11"/>
      <c r="AC35" s="11"/>
      <c r="AD35" s="2"/>
      <c r="AE35" s="2"/>
      <c r="AF35" s="2"/>
    </row>
    <row r="36" spans="1:32" ht="12.75">
      <c r="A36" s="2"/>
      <c r="B36" s="2"/>
      <c r="C36" s="6" t="s">
        <v>24</v>
      </c>
      <c r="D36" s="12"/>
      <c r="E36" s="8">
        <v>1637</v>
      </c>
      <c r="F36" s="9"/>
      <c r="G36" s="8">
        <v>0</v>
      </c>
      <c r="H36" s="9"/>
      <c r="I36" s="8">
        <f>E36+G36</f>
        <v>1637</v>
      </c>
      <c r="J36" s="11"/>
      <c r="K36" s="15">
        <f>ROUND(I36/N36,0)</f>
        <v>364</v>
      </c>
      <c r="L36" s="10"/>
      <c r="M36" s="11"/>
      <c r="N36" s="50">
        <v>4.5</v>
      </c>
      <c r="O36" s="11"/>
      <c r="P36" s="12"/>
      <c r="Q36" s="34">
        <f>ROUND(E36/15,0)</f>
        <v>109</v>
      </c>
      <c r="R36" s="35"/>
      <c r="S36" s="34">
        <f>ROUND(G36/12,0)</f>
        <v>0</v>
      </c>
      <c r="T36" s="35"/>
      <c r="U36" s="34">
        <f>ROUND(Q36+S36,0)</f>
        <v>109</v>
      </c>
      <c r="V36" s="11"/>
      <c r="W36" s="31">
        <f>ROUND(U36/N36,1)</f>
        <v>24.2</v>
      </c>
      <c r="X36" s="31"/>
      <c r="Y36" s="11"/>
      <c r="Z36" s="11"/>
      <c r="AA36" s="10"/>
      <c r="AB36" s="11"/>
      <c r="AC36" s="11"/>
      <c r="AD36" s="2"/>
      <c r="AE36" s="2"/>
      <c r="AF36" s="2"/>
    </row>
    <row r="37" spans="1:32" ht="12.75">
      <c r="A37" s="2"/>
      <c r="B37" s="2"/>
      <c r="C37" s="6" t="s">
        <v>25</v>
      </c>
      <c r="D37" s="12"/>
      <c r="E37" s="8">
        <v>1992</v>
      </c>
      <c r="F37" s="9"/>
      <c r="G37" s="8">
        <v>15</v>
      </c>
      <c r="H37" s="9"/>
      <c r="I37" s="8">
        <f>E37+G37</f>
        <v>2007</v>
      </c>
      <c r="J37" s="11"/>
      <c r="K37" s="15">
        <f>ROUND(I37/N37,0)</f>
        <v>446</v>
      </c>
      <c r="L37" s="10"/>
      <c r="M37" s="11"/>
      <c r="N37" s="50">
        <v>4.5</v>
      </c>
      <c r="O37" s="11"/>
      <c r="P37" s="12"/>
      <c r="Q37" s="34">
        <f>ROUND(E37/15,0)</f>
        <v>133</v>
      </c>
      <c r="R37" s="35"/>
      <c r="S37" s="34">
        <f>ROUND(G37/12,0)</f>
        <v>1</v>
      </c>
      <c r="T37" s="35"/>
      <c r="U37" s="34">
        <f>ROUND(Q37+S37,0)</f>
        <v>134</v>
      </c>
      <c r="V37" s="11"/>
      <c r="W37" s="31">
        <f>ROUND(U37/N37,1)</f>
        <v>29.8</v>
      </c>
      <c r="X37" s="31"/>
      <c r="Y37" s="11"/>
      <c r="Z37" s="13">
        <f>ROUND(U36+U37,0)/2</f>
        <v>121.5</v>
      </c>
      <c r="AA37" s="10"/>
      <c r="AB37" s="11"/>
      <c r="AC37" s="11"/>
      <c r="AD37" s="2"/>
      <c r="AE37" s="2"/>
      <c r="AF37" s="2"/>
    </row>
    <row r="38" spans="1:32" ht="12.75">
      <c r="A38" s="2"/>
      <c r="B38" s="2"/>
      <c r="C38" s="11"/>
      <c r="D38" s="12"/>
      <c r="E38" s="9"/>
      <c r="F38" s="9"/>
      <c r="G38" s="9"/>
      <c r="H38" s="9"/>
      <c r="I38" s="9"/>
      <c r="J38" s="11"/>
      <c r="K38" s="11"/>
      <c r="L38" s="10"/>
      <c r="M38" s="11"/>
      <c r="N38" s="49"/>
      <c r="O38" s="11"/>
      <c r="P38" s="12"/>
      <c r="Q38" s="35"/>
      <c r="R38" s="35"/>
      <c r="S38" s="35"/>
      <c r="T38" s="35"/>
      <c r="U38" s="35"/>
      <c r="V38" s="11"/>
      <c r="W38" s="11"/>
      <c r="X38" s="11"/>
      <c r="Y38" s="11"/>
      <c r="Z38" s="11"/>
      <c r="AA38" s="10"/>
      <c r="AB38" s="11"/>
      <c r="AC38" s="11"/>
      <c r="AD38" s="2"/>
      <c r="AE38" s="2"/>
      <c r="AF38" s="2"/>
    </row>
    <row r="39" spans="1:32" ht="12.75">
      <c r="A39" s="2"/>
      <c r="B39" s="2"/>
      <c r="C39" s="6" t="s">
        <v>26</v>
      </c>
      <c r="D39" s="12"/>
      <c r="E39" s="8">
        <v>2196</v>
      </c>
      <c r="F39" s="9"/>
      <c r="G39" s="8">
        <v>3</v>
      </c>
      <c r="H39" s="9"/>
      <c r="I39" s="8">
        <f>E39+G39</f>
        <v>2199</v>
      </c>
      <c r="J39" s="11"/>
      <c r="K39" s="15">
        <f>ROUND(I39/N39,0)</f>
        <v>453</v>
      </c>
      <c r="L39" s="10"/>
      <c r="M39" s="11"/>
      <c r="N39" s="50">
        <v>4.85</v>
      </c>
      <c r="O39" s="11"/>
      <c r="P39" s="12"/>
      <c r="Q39" s="34">
        <f>ROUND(E39/15,0)</f>
        <v>146</v>
      </c>
      <c r="R39" s="35"/>
      <c r="S39" s="34">
        <f>ROUND(G39/12,0)</f>
        <v>0</v>
      </c>
      <c r="T39" s="35"/>
      <c r="U39" s="34">
        <f>ROUND(Q39+S39,0)</f>
        <v>146</v>
      </c>
      <c r="V39" s="11"/>
      <c r="W39" s="31">
        <f>ROUND(U39/N39,1)</f>
        <v>30.1</v>
      </c>
      <c r="X39" s="31"/>
      <c r="Y39" s="11"/>
      <c r="Z39" s="11"/>
      <c r="AA39" s="10"/>
      <c r="AB39" s="11"/>
      <c r="AC39" s="11"/>
      <c r="AD39" s="2"/>
      <c r="AE39" s="2"/>
      <c r="AF39" s="2"/>
    </row>
    <row r="40" spans="1:32" ht="12.75">
      <c r="A40" s="2"/>
      <c r="B40" s="2"/>
      <c r="C40" s="6" t="s">
        <v>27</v>
      </c>
      <c r="D40" s="12"/>
      <c r="E40" s="8">
        <v>1851</v>
      </c>
      <c r="F40" s="9"/>
      <c r="G40" s="8">
        <v>2</v>
      </c>
      <c r="H40" s="9"/>
      <c r="I40" s="8">
        <f>E40+G40</f>
        <v>1853</v>
      </c>
      <c r="J40" s="11"/>
      <c r="K40" s="15">
        <f>ROUND(I40/N40,0)</f>
        <v>382</v>
      </c>
      <c r="L40" s="10"/>
      <c r="M40" s="11"/>
      <c r="N40" s="50">
        <v>4.85</v>
      </c>
      <c r="O40" s="11"/>
      <c r="P40" s="12"/>
      <c r="Q40" s="34">
        <f>ROUND(E40/15,0)</f>
        <v>123</v>
      </c>
      <c r="R40" s="35"/>
      <c r="S40" s="34">
        <f>ROUND(G40/12,0)</f>
        <v>0</v>
      </c>
      <c r="T40" s="35"/>
      <c r="U40" s="34">
        <f>ROUND(Q40+S40,0)</f>
        <v>123</v>
      </c>
      <c r="V40" s="11"/>
      <c r="W40" s="31">
        <f>ROUND(U40/N40,1)</f>
        <v>25.4</v>
      </c>
      <c r="X40" s="31"/>
      <c r="Y40" s="11"/>
      <c r="Z40" s="13">
        <f>ROUND(U39+U40,0)/2</f>
        <v>134.5</v>
      </c>
      <c r="AA40" s="10"/>
      <c r="AB40" s="11"/>
      <c r="AC40" s="11"/>
      <c r="AD40" s="2"/>
      <c r="AE40" s="2"/>
      <c r="AF40" s="2"/>
    </row>
    <row r="41" spans="1:32" ht="12.75">
      <c r="A41" s="2"/>
      <c r="B41" s="2"/>
      <c r="C41" s="11"/>
      <c r="D41" s="12"/>
      <c r="E41" s="9"/>
      <c r="F41" s="9"/>
      <c r="G41" s="9"/>
      <c r="H41" s="9"/>
      <c r="I41" s="9"/>
      <c r="J41" s="11"/>
      <c r="K41" s="11"/>
      <c r="L41" s="10"/>
      <c r="M41" s="11"/>
      <c r="N41" s="49"/>
      <c r="O41" s="11"/>
      <c r="P41" s="12"/>
      <c r="Q41" s="35"/>
      <c r="R41" s="35"/>
      <c r="S41" s="35"/>
      <c r="T41" s="35"/>
      <c r="U41" s="35"/>
      <c r="V41" s="11"/>
      <c r="W41" s="11"/>
      <c r="X41" s="11"/>
      <c r="Y41" s="11"/>
      <c r="Z41" s="11"/>
      <c r="AA41" s="10"/>
      <c r="AB41" s="11"/>
      <c r="AC41" s="11"/>
      <c r="AD41" s="2"/>
      <c r="AE41" s="2"/>
      <c r="AF41" s="2"/>
    </row>
    <row r="42" spans="1:32" ht="12.75">
      <c r="A42" s="2"/>
      <c r="B42" s="2"/>
      <c r="C42" s="6" t="s">
        <v>28</v>
      </c>
      <c r="D42" s="12"/>
      <c r="E42" s="8">
        <v>2118</v>
      </c>
      <c r="F42" s="9"/>
      <c r="G42" s="8">
        <v>3</v>
      </c>
      <c r="H42" s="9"/>
      <c r="I42" s="8">
        <f>E42+G42</f>
        <v>2121</v>
      </c>
      <c r="J42" s="9"/>
      <c r="K42" s="8">
        <f>I42/N42</f>
        <v>407.88461538461536</v>
      </c>
      <c r="L42" s="10"/>
      <c r="M42" s="11"/>
      <c r="N42" s="50">
        <v>5.2</v>
      </c>
      <c r="O42" s="11"/>
      <c r="P42" s="12"/>
      <c r="Q42" s="34">
        <v>141</v>
      </c>
      <c r="R42" s="35"/>
      <c r="S42" s="34">
        <v>0</v>
      </c>
      <c r="T42" s="35"/>
      <c r="U42" s="34">
        <f>Q42+S42</f>
        <v>141</v>
      </c>
      <c r="V42" s="11"/>
      <c r="W42" s="14">
        <f>U42/N42</f>
        <v>27.115384615384613</v>
      </c>
      <c r="X42" s="14"/>
      <c r="Y42" s="11"/>
      <c r="Z42" s="13" t="s">
        <v>29</v>
      </c>
      <c r="AA42" s="10"/>
      <c r="AC42" s="11"/>
      <c r="AD42" s="2"/>
      <c r="AE42" s="2"/>
      <c r="AF42" s="2"/>
    </row>
    <row r="43" spans="1:32" ht="12.75">
      <c r="A43" s="2"/>
      <c r="B43" s="2"/>
      <c r="C43" s="6"/>
      <c r="D43" s="12"/>
      <c r="E43" s="8"/>
      <c r="F43" s="9"/>
      <c r="G43" s="8"/>
      <c r="H43" s="9"/>
      <c r="I43" s="8"/>
      <c r="J43" s="9"/>
      <c r="K43" s="8"/>
      <c r="L43" s="10"/>
      <c r="M43" s="11"/>
      <c r="N43" s="50"/>
      <c r="O43" s="11"/>
      <c r="P43" s="12"/>
      <c r="Q43" s="34"/>
      <c r="R43" s="35"/>
      <c r="S43" s="34"/>
      <c r="T43" s="35"/>
      <c r="U43" s="34"/>
      <c r="V43" s="11"/>
      <c r="W43" s="15"/>
      <c r="X43" s="15"/>
      <c r="Y43" s="11"/>
      <c r="Z43" s="13"/>
      <c r="AA43" s="10"/>
      <c r="AC43" s="11"/>
      <c r="AD43" s="2"/>
      <c r="AE43" s="2"/>
      <c r="AF43" s="2"/>
    </row>
    <row r="44" spans="1:32" ht="12.75">
      <c r="A44" s="2"/>
      <c r="B44" s="2"/>
      <c r="C44" s="6" t="s">
        <v>30</v>
      </c>
      <c r="D44" s="12"/>
      <c r="E44" s="9">
        <v>1536</v>
      </c>
      <c r="F44" s="9"/>
      <c r="G44" s="9">
        <v>6</v>
      </c>
      <c r="H44" s="9"/>
      <c r="I44" s="8">
        <f>E44+G44</f>
        <v>1542</v>
      </c>
      <c r="J44" s="9"/>
      <c r="K44" s="8">
        <f>I44/N44</f>
        <v>295.4022988505747</v>
      </c>
      <c r="L44" s="10"/>
      <c r="M44" s="11"/>
      <c r="N44" s="49">
        <v>5.22</v>
      </c>
      <c r="O44" s="11"/>
      <c r="P44" s="12"/>
      <c r="Q44" s="35">
        <v>101</v>
      </c>
      <c r="R44" s="35" t="s">
        <v>31</v>
      </c>
      <c r="S44" s="35">
        <v>1</v>
      </c>
      <c r="T44" s="35"/>
      <c r="U44" s="34">
        <f>Q44+S44</f>
        <v>102</v>
      </c>
      <c r="V44" s="11"/>
      <c r="W44" s="14">
        <f>U44/N44</f>
        <v>19.54022988505747</v>
      </c>
      <c r="X44" s="14"/>
      <c r="Y44" s="11"/>
      <c r="Z44" s="11"/>
      <c r="AA44" s="10"/>
      <c r="AC44" s="11"/>
      <c r="AD44" s="2"/>
      <c r="AE44" s="2"/>
      <c r="AF44" s="2"/>
    </row>
    <row r="45" spans="1:32" ht="12.75">
      <c r="A45" s="2"/>
      <c r="B45" s="2"/>
      <c r="C45" s="6" t="s">
        <v>38</v>
      </c>
      <c r="D45" s="12"/>
      <c r="E45" s="8">
        <v>1554</v>
      </c>
      <c r="F45" s="9"/>
      <c r="G45" s="8">
        <v>6</v>
      </c>
      <c r="H45" s="9"/>
      <c r="I45" s="8">
        <f>E45+G45</f>
        <v>1560</v>
      </c>
      <c r="J45" s="11"/>
      <c r="K45" s="15">
        <f>ROUND(I45/N45,0)</f>
        <v>288</v>
      </c>
      <c r="L45" s="10"/>
      <c r="M45" s="11"/>
      <c r="N45" s="50">
        <v>5.41</v>
      </c>
      <c r="O45" s="11"/>
      <c r="P45" s="12"/>
      <c r="Q45" s="34">
        <f>ROUND(E45/15,0)</f>
        <v>104</v>
      </c>
      <c r="R45" s="35"/>
      <c r="S45" s="34">
        <f>ROUND(G45/12,0)</f>
        <v>1</v>
      </c>
      <c r="T45" s="35"/>
      <c r="U45" s="34">
        <f>ROUND(Q45+S45,0)</f>
        <v>105</v>
      </c>
      <c r="V45" s="11"/>
      <c r="W45" s="31">
        <f>ROUND(U45/N45,1)</f>
        <v>19.4</v>
      </c>
      <c r="X45" s="31"/>
      <c r="Y45" s="11"/>
      <c r="Z45" s="13">
        <f>ROUND(U44+U45,0)/2</f>
        <v>103.5</v>
      </c>
      <c r="AA45" s="10"/>
      <c r="AB45" s="11"/>
      <c r="AC45" s="11"/>
      <c r="AD45" s="2"/>
      <c r="AE45" s="2"/>
      <c r="AF45" s="2"/>
    </row>
    <row r="46" spans="1:32" ht="12.75">
      <c r="A46" s="2"/>
      <c r="B46" s="2"/>
      <c r="C46" s="6"/>
      <c r="D46" s="12"/>
      <c r="E46" s="8"/>
      <c r="F46" s="9"/>
      <c r="G46" s="8"/>
      <c r="H46" s="9"/>
      <c r="I46" s="8" t="s">
        <v>31</v>
      </c>
      <c r="J46" s="11"/>
      <c r="K46" s="15" t="s">
        <v>31</v>
      </c>
      <c r="L46" s="10"/>
      <c r="M46" s="11"/>
      <c r="N46" s="50"/>
      <c r="O46" s="11"/>
      <c r="P46" s="12"/>
      <c r="Q46" s="34"/>
      <c r="R46" s="35"/>
      <c r="S46" s="34"/>
      <c r="T46" s="35"/>
      <c r="U46" s="34"/>
      <c r="V46" s="11"/>
      <c r="W46" s="31"/>
      <c r="X46" s="31"/>
      <c r="Y46" s="11"/>
      <c r="Z46" s="13"/>
      <c r="AA46" s="10"/>
      <c r="AB46" s="11"/>
      <c r="AC46" s="11"/>
      <c r="AD46" s="2"/>
      <c r="AE46" s="2"/>
      <c r="AF46" s="2"/>
    </row>
    <row r="47" spans="1:32" ht="12.75">
      <c r="A47" s="2"/>
      <c r="B47" s="2"/>
      <c r="C47" s="6" t="s">
        <v>39</v>
      </c>
      <c r="D47" s="12"/>
      <c r="E47" s="8">
        <v>1539</v>
      </c>
      <c r="F47" s="9"/>
      <c r="G47" s="8">
        <v>6</v>
      </c>
      <c r="H47" s="9"/>
      <c r="I47" s="8">
        <f aca="true" t="shared" si="0" ref="I47:I53">E47+G47</f>
        <v>1545</v>
      </c>
      <c r="J47" s="11"/>
      <c r="K47" s="15">
        <f aca="true" t="shared" si="1" ref="K47:K53">ROUND(I47/N47,0)</f>
        <v>291</v>
      </c>
      <c r="L47" s="10"/>
      <c r="M47" s="11"/>
      <c r="N47" s="50">
        <v>5.31</v>
      </c>
      <c r="O47" s="11"/>
      <c r="P47" s="12"/>
      <c r="Q47" s="34">
        <f aca="true" t="shared" si="2" ref="Q47:Q53">ROUND(E47/15,0)</f>
        <v>103</v>
      </c>
      <c r="R47" s="35"/>
      <c r="S47" s="34">
        <f aca="true" t="shared" si="3" ref="S47:S53">ROUND(G47/12,0)</f>
        <v>1</v>
      </c>
      <c r="T47" s="35"/>
      <c r="U47" s="34">
        <f aca="true" t="shared" si="4" ref="U47:U53">ROUND(Q47+S47,0)</f>
        <v>104</v>
      </c>
      <c r="V47" s="11"/>
      <c r="W47" s="31">
        <f aca="true" t="shared" si="5" ref="W47:W53">ROUND(U47/N47,1)</f>
        <v>19.6</v>
      </c>
      <c r="X47" s="31"/>
      <c r="Y47" s="11"/>
      <c r="Z47" s="13" t="s">
        <v>31</v>
      </c>
      <c r="AA47" s="10"/>
      <c r="AB47" s="11"/>
      <c r="AC47" s="11"/>
      <c r="AD47" s="2"/>
      <c r="AE47" s="2"/>
      <c r="AF47" s="2"/>
    </row>
    <row r="48" spans="1:32" ht="12.75">
      <c r="A48" s="2"/>
      <c r="B48" s="2"/>
      <c r="C48" s="6" t="s">
        <v>40</v>
      </c>
      <c r="D48" s="12"/>
      <c r="E48" s="8">
        <v>1554</v>
      </c>
      <c r="F48" s="9"/>
      <c r="G48" s="8">
        <v>6</v>
      </c>
      <c r="H48" s="9"/>
      <c r="I48" s="8">
        <f t="shared" si="0"/>
        <v>1560</v>
      </c>
      <c r="J48" s="11"/>
      <c r="K48" s="15">
        <f t="shared" si="1"/>
        <v>341</v>
      </c>
      <c r="L48" s="10"/>
      <c r="M48" s="11"/>
      <c r="N48" s="50">
        <v>4.57</v>
      </c>
      <c r="O48" s="11"/>
      <c r="P48" s="12"/>
      <c r="Q48" s="34">
        <f t="shared" si="2"/>
        <v>104</v>
      </c>
      <c r="R48" s="35"/>
      <c r="S48" s="34">
        <f t="shared" si="3"/>
        <v>1</v>
      </c>
      <c r="T48" s="35"/>
      <c r="U48" s="34">
        <f t="shared" si="4"/>
        <v>105</v>
      </c>
      <c r="V48" s="11"/>
      <c r="W48" s="31">
        <f t="shared" si="5"/>
        <v>23</v>
      </c>
      <c r="X48" s="31"/>
      <c r="Y48" s="11"/>
      <c r="Z48" s="13">
        <f>ROUND(U47+U48,0)/2</f>
        <v>104.5</v>
      </c>
      <c r="AA48" s="10"/>
      <c r="AB48" s="11"/>
      <c r="AC48" s="11"/>
      <c r="AD48" s="2"/>
      <c r="AE48" s="2"/>
      <c r="AF48" s="2"/>
    </row>
    <row r="49" spans="1:32" ht="12.75">
      <c r="A49" s="2"/>
      <c r="B49" s="2"/>
      <c r="C49" s="11"/>
      <c r="D49" s="12"/>
      <c r="E49" s="9"/>
      <c r="F49" s="9"/>
      <c r="G49" s="9"/>
      <c r="H49" s="9"/>
      <c r="I49" s="8" t="s">
        <v>31</v>
      </c>
      <c r="J49" s="11" t="s">
        <v>31</v>
      </c>
      <c r="K49" s="15" t="s">
        <v>31</v>
      </c>
      <c r="L49" s="10"/>
      <c r="M49" s="11"/>
      <c r="N49" s="49"/>
      <c r="O49" s="11"/>
      <c r="P49" s="12"/>
      <c r="Q49" s="34"/>
      <c r="R49" s="35"/>
      <c r="S49" s="34"/>
      <c r="T49" s="35"/>
      <c r="U49" s="34"/>
      <c r="V49" s="11"/>
      <c r="W49" s="31"/>
      <c r="X49" s="31"/>
      <c r="Y49" s="11"/>
      <c r="Z49" s="13"/>
      <c r="AA49" s="10"/>
      <c r="AB49" s="11"/>
      <c r="AC49" s="11"/>
      <c r="AD49" s="2"/>
      <c r="AE49" s="2"/>
      <c r="AF49" s="2"/>
    </row>
    <row r="50" spans="1:32" ht="12.75">
      <c r="A50" s="2"/>
      <c r="B50" s="2"/>
      <c r="C50" s="6" t="s">
        <v>41</v>
      </c>
      <c r="D50" s="12"/>
      <c r="E50" s="8">
        <v>2192</v>
      </c>
      <c r="F50" s="9"/>
      <c r="G50" s="8">
        <v>0</v>
      </c>
      <c r="H50" s="9"/>
      <c r="I50" s="8">
        <f t="shared" si="0"/>
        <v>2192</v>
      </c>
      <c r="J50" s="11"/>
      <c r="K50" s="15">
        <f t="shared" si="1"/>
        <v>391</v>
      </c>
      <c r="L50" s="10"/>
      <c r="M50" s="11"/>
      <c r="N50" s="50">
        <v>5.61</v>
      </c>
      <c r="O50" s="11"/>
      <c r="P50" s="12"/>
      <c r="Q50" s="34">
        <f t="shared" si="2"/>
        <v>146</v>
      </c>
      <c r="R50" s="35"/>
      <c r="S50" s="34">
        <f t="shared" si="3"/>
        <v>0</v>
      </c>
      <c r="T50" s="35"/>
      <c r="U50" s="34">
        <f t="shared" si="4"/>
        <v>146</v>
      </c>
      <c r="V50" s="11"/>
      <c r="W50" s="31">
        <f t="shared" si="5"/>
        <v>26</v>
      </c>
      <c r="X50" s="31"/>
      <c r="Y50" s="11"/>
      <c r="Z50" s="13" t="s">
        <v>31</v>
      </c>
      <c r="AA50" s="10"/>
      <c r="AC50" s="11"/>
      <c r="AD50" s="2"/>
      <c r="AE50" s="2"/>
      <c r="AF50" s="2"/>
    </row>
    <row r="51" spans="1:32" ht="12.75">
      <c r="A51" s="2"/>
      <c r="B51" s="2"/>
      <c r="C51" s="6" t="s">
        <v>43</v>
      </c>
      <c r="D51" s="12"/>
      <c r="E51" s="8">
        <v>1331</v>
      </c>
      <c r="F51" s="9"/>
      <c r="G51" s="8">
        <v>0</v>
      </c>
      <c r="H51" s="9"/>
      <c r="I51" s="8">
        <f t="shared" si="0"/>
        <v>1331</v>
      </c>
      <c r="J51" s="11"/>
      <c r="K51" s="15">
        <f t="shared" si="1"/>
        <v>283</v>
      </c>
      <c r="L51" s="10"/>
      <c r="M51" s="11"/>
      <c r="N51" s="50">
        <v>4.7</v>
      </c>
      <c r="O51" s="11"/>
      <c r="P51" s="12"/>
      <c r="Q51" s="34">
        <f t="shared" si="2"/>
        <v>89</v>
      </c>
      <c r="R51" s="35"/>
      <c r="S51" s="34">
        <f t="shared" si="3"/>
        <v>0</v>
      </c>
      <c r="T51" s="35"/>
      <c r="U51" s="34">
        <f t="shared" si="4"/>
        <v>89</v>
      </c>
      <c r="V51" s="11"/>
      <c r="W51" s="31">
        <f t="shared" si="5"/>
        <v>18.9</v>
      </c>
      <c r="X51" s="31"/>
      <c r="Y51" s="11"/>
      <c r="Z51" s="13">
        <f>ROUND(U50+U51,0)/2</f>
        <v>117.5</v>
      </c>
      <c r="AA51" s="10"/>
      <c r="AC51" s="11"/>
      <c r="AD51" s="2"/>
      <c r="AE51" s="2"/>
      <c r="AF51" s="2"/>
    </row>
    <row r="52" spans="1:32" ht="12.75">
      <c r="A52" s="2"/>
      <c r="B52" s="2"/>
      <c r="C52" s="6"/>
      <c r="D52" s="12"/>
      <c r="E52" s="8"/>
      <c r="F52" s="9"/>
      <c r="G52" s="8" t="s">
        <v>31</v>
      </c>
      <c r="H52" s="9"/>
      <c r="I52" s="8" t="s">
        <v>31</v>
      </c>
      <c r="J52" s="11" t="s">
        <v>31</v>
      </c>
      <c r="K52" s="15" t="s">
        <v>31</v>
      </c>
      <c r="L52" s="10"/>
      <c r="M52" s="11"/>
      <c r="N52" s="50"/>
      <c r="O52" s="11"/>
      <c r="P52" s="12"/>
      <c r="Q52" s="34"/>
      <c r="R52" s="35"/>
      <c r="S52" s="34" t="s">
        <v>31</v>
      </c>
      <c r="T52" s="35"/>
      <c r="U52" s="34"/>
      <c r="V52" s="11"/>
      <c r="W52" s="31"/>
      <c r="X52" s="31"/>
      <c r="Y52" s="11"/>
      <c r="Z52" s="13"/>
      <c r="AA52" s="10"/>
      <c r="AC52" s="11"/>
      <c r="AD52" s="2"/>
      <c r="AE52" s="2"/>
      <c r="AF52" s="2"/>
    </row>
    <row r="53" spans="1:32" ht="12.75">
      <c r="A53" s="2"/>
      <c r="B53" s="2"/>
      <c r="C53" s="6" t="s">
        <v>44</v>
      </c>
      <c r="D53" s="12"/>
      <c r="E53" s="8">
        <v>2131</v>
      </c>
      <c r="F53" s="9"/>
      <c r="G53" s="8">
        <v>0</v>
      </c>
      <c r="H53" s="9"/>
      <c r="I53" s="8">
        <f t="shared" si="0"/>
        <v>2131</v>
      </c>
      <c r="J53" s="11"/>
      <c r="K53" s="15">
        <f t="shared" si="1"/>
        <v>431</v>
      </c>
      <c r="L53" s="10"/>
      <c r="M53" s="11"/>
      <c r="N53" s="50">
        <v>4.95</v>
      </c>
      <c r="O53" s="11"/>
      <c r="P53" s="12"/>
      <c r="Q53" s="34">
        <f t="shared" si="2"/>
        <v>142</v>
      </c>
      <c r="R53" s="35"/>
      <c r="S53" s="34">
        <f t="shared" si="3"/>
        <v>0</v>
      </c>
      <c r="T53" s="35"/>
      <c r="U53" s="34">
        <f t="shared" si="4"/>
        <v>142</v>
      </c>
      <c r="V53" s="11"/>
      <c r="W53" s="31">
        <f t="shared" si="5"/>
        <v>28.7</v>
      </c>
      <c r="X53" s="31"/>
      <c r="Y53" s="11"/>
      <c r="Z53" s="13" t="s">
        <v>31</v>
      </c>
      <c r="AA53" s="10"/>
      <c r="AC53" s="11"/>
      <c r="AD53" s="2"/>
      <c r="AE53" s="2"/>
      <c r="AF53" s="2"/>
    </row>
    <row r="54" spans="1:32" ht="12.75">
      <c r="A54" s="2"/>
      <c r="B54" s="2"/>
      <c r="C54" s="6" t="s">
        <v>45</v>
      </c>
      <c r="D54" s="12"/>
      <c r="E54" s="8">
        <v>1754</v>
      </c>
      <c r="F54" s="9"/>
      <c r="G54" s="8">
        <v>0</v>
      </c>
      <c r="H54" s="9"/>
      <c r="I54" s="8">
        <f>+E54</f>
        <v>1754</v>
      </c>
      <c r="J54" s="11"/>
      <c r="K54" s="34">
        <f>+I54/N54</f>
        <v>366.1795407098121</v>
      </c>
      <c r="L54" s="10"/>
      <c r="M54" s="11"/>
      <c r="N54" s="50">
        <v>4.79</v>
      </c>
      <c r="O54" s="11"/>
      <c r="P54" s="12"/>
      <c r="Q54" s="34">
        <v>117</v>
      </c>
      <c r="R54" s="35"/>
      <c r="S54" s="34">
        <v>0</v>
      </c>
      <c r="T54" s="35"/>
      <c r="U54" s="34">
        <f>+Q54</f>
        <v>117</v>
      </c>
      <c r="V54" s="11"/>
      <c r="W54" s="31">
        <f>+U54/N54</f>
        <v>24.4258872651357</v>
      </c>
      <c r="X54" s="31"/>
      <c r="Y54" s="11"/>
      <c r="Z54" s="13">
        <f>+(U53+U54)/2</f>
        <v>129.5</v>
      </c>
      <c r="AA54" s="10"/>
      <c r="AC54" s="11"/>
      <c r="AD54" s="2"/>
      <c r="AE54" s="2"/>
      <c r="AF54" s="2"/>
    </row>
    <row r="55" spans="1:32" ht="12.75">
      <c r="A55" s="2"/>
      <c r="B55" s="2"/>
      <c r="C55" s="6"/>
      <c r="D55" s="12"/>
      <c r="E55" s="8"/>
      <c r="F55" s="9"/>
      <c r="G55" s="8"/>
      <c r="H55" s="9"/>
      <c r="I55" s="8"/>
      <c r="J55" s="11"/>
      <c r="K55" s="15"/>
      <c r="L55" s="10"/>
      <c r="M55" s="11"/>
      <c r="N55" s="50"/>
      <c r="O55" s="11"/>
      <c r="P55" s="12"/>
      <c r="Q55" s="34"/>
      <c r="R55" s="35"/>
      <c r="S55" s="34"/>
      <c r="T55" s="35"/>
      <c r="U55" s="34"/>
      <c r="V55" s="11"/>
      <c r="W55" s="31"/>
      <c r="X55" s="31"/>
      <c r="Y55" s="11"/>
      <c r="Z55" s="13"/>
      <c r="AA55" s="10"/>
      <c r="AC55" s="11"/>
      <c r="AD55" s="2"/>
      <c r="AE55" s="2"/>
      <c r="AF55" s="2"/>
    </row>
    <row r="56" spans="1:32" ht="12.75">
      <c r="A56" s="2"/>
      <c r="B56" s="2"/>
      <c r="C56" s="6" t="s">
        <v>46</v>
      </c>
      <c r="D56" s="12"/>
      <c r="E56" s="8">
        <v>2075</v>
      </c>
      <c r="F56" s="9"/>
      <c r="G56" s="8">
        <v>0</v>
      </c>
      <c r="H56" s="9"/>
      <c r="I56" s="8">
        <f>+E56</f>
        <v>2075</v>
      </c>
      <c r="J56" s="11"/>
      <c r="K56" s="34">
        <f>+I56/N56</f>
        <v>455.04385964912285</v>
      </c>
      <c r="L56" s="10"/>
      <c r="M56" s="11"/>
      <c r="N56" s="50">
        <v>4.56</v>
      </c>
      <c r="O56" s="11"/>
      <c r="P56" s="12"/>
      <c r="Q56" s="34">
        <f>+E56/15</f>
        <v>138.33333333333334</v>
      </c>
      <c r="R56" s="35"/>
      <c r="S56" s="34">
        <v>0</v>
      </c>
      <c r="T56" s="35"/>
      <c r="U56" s="34">
        <f>+Q56</f>
        <v>138.33333333333334</v>
      </c>
      <c r="V56" s="11"/>
      <c r="W56" s="31">
        <f>+U56/N56</f>
        <v>30.336257309941526</v>
      </c>
      <c r="X56" s="31"/>
      <c r="Y56" s="11"/>
      <c r="Z56" s="13"/>
      <c r="AA56" s="10"/>
      <c r="AC56" s="11"/>
      <c r="AD56" s="2"/>
      <c r="AE56" s="2"/>
      <c r="AF56" s="2"/>
    </row>
    <row r="57" spans="1:32" ht="12.75">
      <c r="A57" s="2"/>
      <c r="B57" s="2"/>
      <c r="C57" s="6" t="s">
        <v>47</v>
      </c>
      <c r="D57" s="12"/>
      <c r="E57" s="8">
        <v>1384</v>
      </c>
      <c r="F57" s="9"/>
      <c r="G57" s="8">
        <v>0</v>
      </c>
      <c r="H57" s="9"/>
      <c r="I57" s="8">
        <f>+E57</f>
        <v>1384</v>
      </c>
      <c r="J57" s="11"/>
      <c r="K57" s="34">
        <f>+I57/N57</f>
        <v>272.9783037475345</v>
      </c>
      <c r="L57" s="10"/>
      <c r="M57" s="11"/>
      <c r="N57" s="50">
        <v>5.07</v>
      </c>
      <c r="O57" s="11"/>
      <c r="P57" s="12"/>
      <c r="Q57" s="34">
        <f>+E57/15</f>
        <v>92.26666666666667</v>
      </c>
      <c r="R57" s="35"/>
      <c r="S57" s="34">
        <v>0</v>
      </c>
      <c r="T57" s="35"/>
      <c r="U57" s="34">
        <f>+Q57</f>
        <v>92.26666666666667</v>
      </c>
      <c r="V57" s="11"/>
      <c r="W57" s="31">
        <f>+U57/N57</f>
        <v>18.198553583168966</v>
      </c>
      <c r="X57" s="31"/>
      <c r="Y57" s="11"/>
      <c r="Z57" s="13">
        <f>+(U56+U57)/2</f>
        <v>115.30000000000001</v>
      </c>
      <c r="AA57" s="10"/>
      <c r="AC57" s="11"/>
      <c r="AD57" s="2"/>
      <c r="AE57" s="2"/>
      <c r="AF57" s="2"/>
    </row>
    <row r="58" spans="1:32" ht="12.75">
      <c r="A58" s="2"/>
      <c r="B58" s="2"/>
      <c r="C58" s="6"/>
      <c r="D58" s="12"/>
      <c r="E58" s="8"/>
      <c r="F58" s="9"/>
      <c r="G58" s="8"/>
      <c r="H58" s="9"/>
      <c r="I58" s="8"/>
      <c r="J58" s="11"/>
      <c r="K58" s="15"/>
      <c r="L58" s="10"/>
      <c r="M58" s="11"/>
      <c r="N58" s="50"/>
      <c r="O58" s="11"/>
      <c r="P58" s="12"/>
      <c r="Q58" s="34"/>
      <c r="R58" s="35"/>
      <c r="S58" s="34"/>
      <c r="T58" s="35"/>
      <c r="U58" s="34"/>
      <c r="V58" s="11"/>
      <c r="W58" s="31"/>
      <c r="X58" s="31"/>
      <c r="Y58" s="11"/>
      <c r="Z58" s="13"/>
      <c r="AA58" s="10"/>
      <c r="AC58" s="11"/>
      <c r="AD58" s="2"/>
      <c r="AE58" s="2"/>
      <c r="AF58" s="2"/>
    </row>
    <row r="59" spans="1:32" ht="12.75">
      <c r="A59" s="2"/>
      <c r="B59" s="2"/>
      <c r="C59" s="6" t="s">
        <v>48</v>
      </c>
      <c r="D59" s="12"/>
      <c r="E59" s="8">
        <v>2251</v>
      </c>
      <c r="F59" s="9"/>
      <c r="G59" s="8">
        <v>0</v>
      </c>
      <c r="H59" s="9"/>
      <c r="I59" s="8">
        <f>+E59</f>
        <v>2251</v>
      </c>
      <c r="J59" s="11"/>
      <c r="K59" s="34">
        <f>+I59/N59</f>
        <v>325.28901734104045</v>
      </c>
      <c r="L59" s="10"/>
      <c r="M59" s="11"/>
      <c r="N59" s="50">
        <v>6.92</v>
      </c>
      <c r="O59" s="11"/>
      <c r="P59" s="12"/>
      <c r="Q59" s="34">
        <f>+E59/15</f>
        <v>150.06666666666666</v>
      </c>
      <c r="R59" s="35"/>
      <c r="S59" s="34">
        <v>0</v>
      </c>
      <c r="T59" s="35"/>
      <c r="U59" s="34">
        <f>+Q59</f>
        <v>150.06666666666666</v>
      </c>
      <c r="V59" s="11"/>
      <c r="W59" s="31">
        <f>+U59/N59</f>
        <v>21.685934489402698</v>
      </c>
      <c r="X59" s="31"/>
      <c r="Y59" s="11"/>
      <c r="Z59" s="13"/>
      <c r="AA59" s="10"/>
      <c r="AC59" s="11"/>
      <c r="AD59" s="2"/>
      <c r="AE59" s="2"/>
      <c r="AF59" s="2"/>
    </row>
    <row r="60" spans="1:32" ht="12.75">
      <c r="A60" s="2"/>
      <c r="B60" s="2"/>
      <c r="C60" s="6"/>
      <c r="D60" s="19"/>
      <c r="E60" s="16"/>
      <c r="F60" s="16"/>
      <c r="G60" s="16"/>
      <c r="H60" s="16"/>
      <c r="I60" s="17"/>
      <c r="J60" s="16"/>
      <c r="K60" s="17"/>
      <c r="L60" s="18"/>
      <c r="M60" s="11"/>
      <c r="N60" s="51"/>
      <c r="O60" s="11"/>
      <c r="P60" s="19"/>
      <c r="Q60" s="36"/>
      <c r="R60" s="37"/>
      <c r="S60" s="36"/>
      <c r="T60" s="37"/>
      <c r="U60" s="36"/>
      <c r="V60" s="20"/>
      <c r="W60" s="21"/>
      <c r="X60" s="21"/>
      <c r="Y60" s="20"/>
      <c r="Z60" s="20"/>
      <c r="AA60" s="18"/>
      <c r="AC60" s="11"/>
      <c r="AD60" s="2"/>
      <c r="AE60" s="2"/>
      <c r="AF60" s="2"/>
    </row>
    <row r="61" spans="1:32" ht="7.5" customHeight="1">
      <c r="A61" s="2"/>
      <c r="B61" s="2"/>
      <c r="C61" s="11"/>
      <c r="D61" s="2"/>
      <c r="E61" s="8" t="s">
        <v>31</v>
      </c>
      <c r="F61" s="9"/>
      <c r="G61" s="9"/>
      <c r="H61" s="9"/>
      <c r="I61" s="9"/>
      <c r="J61" s="9"/>
      <c r="K61" s="9"/>
      <c r="L61" s="11"/>
      <c r="M61" s="11"/>
      <c r="N61" s="52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3"/>
      <c r="AB61" s="11"/>
      <c r="AC61" s="2"/>
      <c r="AD61" s="2"/>
      <c r="AE61" s="2"/>
      <c r="AF61" s="2"/>
    </row>
    <row r="62" spans="1:32" ht="12.75">
      <c r="A62" s="2"/>
      <c r="B62" s="2"/>
      <c r="C62" s="11"/>
      <c r="D62" s="22" t="s">
        <v>32</v>
      </c>
      <c r="E62" s="22" t="s">
        <v>50</v>
      </c>
      <c r="F62" s="9"/>
      <c r="G62" s="9"/>
      <c r="H62" s="9"/>
      <c r="I62" s="9"/>
      <c r="J62" s="9"/>
      <c r="K62" s="9"/>
      <c r="L62" s="11"/>
      <c r="M62" s="11"/>
      <c r="N62" s="5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3"/>
      <c r="AB62" s="11"/>
      <c r="AC62" s="2"/>
      <c r="AD62" s="2"/>
      <c r="AE62" s="2"/>
      <c r="AF62" s="2"/>
    </row>
    <row r="63" spans="1:32" ht="12.75">
      <c r="A63" s="2"/>
      <c r="B63" s="2"/>
      <c r="C63" s="11"/>
      <c r="D63" s="22" t="s">
        <v>33</v>
      </c>
      <c r="E63" s="22" t="s">
        <v>34</v>
      </c>
      <c r="F63" s="9"/>
      <c r="G63" s="9"/>
      <c r="H63" s="9"/>
      <c r="I63" s="9"/>
      <c r="J63" s="9"/>
      <c r="K63" s="9"/>
      <c r="L63" s="11"/>
      <c r="M63" s="11"/>
      <c r="N63" s="52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3"/>
      <c r="AB63" s="11"/>
      <c r="AC63" s="2"/>
      <c r="AD63" s="2"/>
      <c r="AE63" s="2"/>
      <c r="AF63" s="2"/>
    </row>
    <row r="64" spans="1:32" ht="12.75">
      <c r="A64" s="2"/>
      <c r="B64" s="2"/>
      <c r="C64" s="11"/>
      <c r="D64" s="2"/>
      <c r="E64" s="9"/>
      <c r="F64" s="9"/>
      <c r="G64" s="9"/>
      <c r="H64" s="9"/>
      <c r="I64" s="9"/>
      <c r="J64" s="9"/>
      <c r="K64" s="9"/>
      <c r="L64" s="11"/>
      <c r="M64" s="11"/>
      <c r="N64" s="5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3"/>
      <c r="AB64" s="11"/>
      <c r="AC64" s="2"/>
      <c r="AD64" s="2"/>
      <c r="AE64" s="2"/>
      <c r="AF64" s="2"/>
    </row>
    <row r="65" ht="12.75">
      <c r="Z65" s="1"/>
    </row>
    <row r="66" ht="12.75">
      <c r="Z66" s="1"/>
    </row>
    <row r="67" ht="12.75">
      <c r="Z67" s="1"/>
    </row>
    <row r="68" ht="12.75">
      <c r="Z68" s="1"/>
    </row>
    <row r="69" ht="12.75">
      <c r="Z69" s="1"/>
    </row>
    <row r="70" ht="12.75">
      <c r="Z70" s="1"/>
    </row>
    <row r="71" ht="12.75">
      <c r="Z71" s="1"/>
    </row>
    <row r="72" ht="12.75">
      <c r="Z72" s="1"/>
    </row>
    <row r="73" ht="12.75">
      <c r="Z73" s="1"/>
    </row>
    <row r="74" ht="12.75">
      <c r="Z74" s="1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  <row r="94" ht="12.75">
      <c r="Z94" s="1"/>
    </row>
    <row r="95" ht="12.75">
      <c r="Z95" s="1"/>
    </row>
    <row r="96" ht="12.75">
      <c r="Z96" s="1"/>
    </row>
    <row r="97" ht="12.75">
      <c r="Z97" s="1"/>
    </row>
    <row r="98" ht="12.75">
      <c r="Z98" s="1"/>
    </row>
    <row r="99" ht="12.75">
      <c r="Z99" s="1"/>
    </row>
    <row r="100" ht="12.75">
      <c r="Z100" s="1"/>
    </row>
    <row r="101" ht="12.75">
      <c r="Z101" s="1"/>
    </row>
    <row r="102" ht="12.75">
      <c r="Z102" s="1"/>
    </row>
    <row r="103" ht="12.75">
      <c r="Z103" s="1"/>
    </row>
    <row r="104" ht="12.75">
      <c r="Z104" s="1"/>
    </row>
    <row r="105" ht="12.75">
      <c r="Z105" s="1"/>
    </row>
    <row r="106" ht="12.75">
      <c r="Z106" s="1"/>
    </row>
    <row r="107" ht="12.75">
      <c r="Z107" s="1"/>
    </row>
    <row r="108" ht="12.75">
      <c r="Z108" s="1"/>
    </row>
    <row r="109" ht="12.75">
      <c r="Z109" s="1"/>
    </row>
    <row r="110" ht="12.75">
      <c r="Z110" s="1"/>
    </row>
  </sheetData>
  <mergeCells count="3">
    <mergeCell ref="D10:L10"/>
    <mergeCell ref="C8:AA8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2006-11-29T16:22:21Z</cp:lastPrinted>
  <dcterms:created xsi:type="dcterms:W3CDTF">2002-01-07T14:18:16Z</dcterms:created>
  <dcterms:modified xsi:type="dcterms:W3CDTF">2006-11-29T16:22:22Z</dcterms:modified>
  <cp:category/>
  <cp:version/>
  <cp:contentType/>
  <cp:contentStatus/>
</cp:coreProperties>
</file>