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3255" windowWidth="3960" windowHeight="3270" activeTab="0"/>
  </bookViews>
  <sheets>
    <sheet name="2  graphs" sheetId="1" r:id="rId1"/>
    <sheet name="graph  data" sheetId="2" r:id="rId2"/>
    <sheet name="Masters- hdct" sheetId="3" r:id="rId3"/>
    <sheet name="Masters %" sheetId="4" r:id="rId4"/>
  </sheets>
  <definedNames>
    <definedName name="__123Graph_A" hidden="1">#REF!</definedName>
    <definedName name="__123Graph_B" hidden="1">#REF!</definedName>
    <definedName name="__123Graph_C" hidden="1">#REF!</definedName>
    <definedName name="__123Graph_LBL_A" hidden="1">#REF!</definedName>
    <definedName name="__123Graph_LBL_B" hidden="1">#REF!</definedName>
    <definedName name="__123Graph_LBL_C" hidden="1">#REF!</definedName>
    <definedName name="__123Graph_X" hidden="1">#REF!</definedName>
    <definedName name="_1__123Graph_AD2" hidden="1">#REF!</definedName>
    <definedName name="_10__123Graph_LBL_BD2" hidden="1">#REF!</definedName>
    <definedName name="_11__123Graph_LBL_CD2" hidden="1">#REF!</definedName>
    <definedName name="_12__123Graph_LBL_CD2" hidden="1">#REF!</definedName>
    <definedName name="_13__123Graph_XD2" hidden="1">#REF!</definedName>
    <definedName name="_14__123Graph_XD2" hidden="1">#REF!</definedName>
    <definedName name="_2__123Graph_AD2" hidden="1">#REF!</definedName>
    <definedName name="_3__123Graph_BD2" hidden="1">#REF!</definedName>
    <definedName name="_4__123Graph_BD2" hidden="1">#REF!</definedName>
    <definedName name="_5__123Graph_CD2" hidden="1">#REF!</definedName>
    <definedName name="_6__123Graph_CD2" hidden="1">#REF!</definedName>
    <definedName name="_7__123Graph_LBL_AD2" hidden="1">#REF!</definedName>
    <definedName name="_8__123Graph_LBL_AD2" hidden="1">#REF!</definedName>
    <definedName name="_9__123Graph_LBL_BD2" hidden="1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<sst xmlns="http://schemas.openxmlformats.org/spreadsheetml/2006/main" count="382" uniqueCount="67">
  <si>
    <t>OFFICE OF INSTITUTIONAL STUDIES</t>
  </si>
  <si>
    <t>State University College at Fredonia</t>
  </si>
  <si>
    <t>(HEADCOUNT)</t>
  </si>
  <si>
    <t>July 1 - June 30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</si>
  <si>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</si>
  <si>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</si>
  <si>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</si>
  <si>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</si>
  <si>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</si>
  <si>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</si>
  <si>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</si>
  <si>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</si>
  <si>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</si>
  <si>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</si>
  <si>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</si>
  <si>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</si>
  <si>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</si>
  <si>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</si>
  <si>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</si>
  <si>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</si>
  <si>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</si>
  <si>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</si>
  <si>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</si>
  <si>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</si>
  <si>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ARTS AND HUMANITIES</t>
  </si>
  <si>
    <t xml:space="preserve">  English</t>
  </si>
  <si>
    <t>MA</t>
  </si>
  <si>
    <t>MSED</t>
  </si>
  <si>
    <t xml:space="preserve">  Music Education</t>
  </si>
  <si>
    <t>MM</t>
  </si>
  <si>
    <t xml:space="preserve">  Music Performance</t>
  </si>
  <si>
    <t xml:space="preserve">  Music Theory/Comp.</t>
  </si>
  <si>
    <t xml:space="preserve">  Elementary Ed.</t>
  </si>
  <si>
    <t xml:space="preserve">  Reading Teacher</t>
  </si>
  <si>
    <t xml:space="preserve">  Speech/Hearing Hcp.</t>
  </si>
  <si>
    <t>-</t>
  </si>
  <si>
    <t xml:space="preserve">  Speech Pathology</t>
  </si>
  <si>
    <t>MS</t>
  </si>
  <si>
    <t>NATURAL AND SOCIAL SCIENCES</t>
  </si>
  <si>
    <t xml:space="preserve">  Biology</t>
  </si>
  <si>
    <t xml:space="preserve">  Chemistry</t>
  </si>
  <si>
    <t xml:space="preserve">  Geology</t>
  </si>
  <si>
    <t xml:space="preserve">  Earth Science</t>
  </si>
  <si>
    <t xml:space="preserve">  History</t>
  </si>
  <si>
    <t xml:space="preserve">  Social Studies</t>
  </si>
  <si>
    <t xml:space="preserve">  Mathematics</t>
  </si>
  <si>
    <t xml:space="preserve">  Physics</t>
  </si>
  <si>
    <t xml:space="preserve">  Special Studies</t>
  </si>
  <si>
    <t>Certificates of Advanced Study</t>
  </si>
  <si>
    <t>D-2</t>
  </si>
  <si>
    <t>OFFICE  OF  INSTITUTIONAL  RESEARCH  AND  PLANNING</t>
  </si>
  <si>
    <t>2000-01</t>
  </si>
  <si>
    <t>MASTERS  DEGREES  GRANTED</t>
  </si>
  <si>
    <t>(IN  PERCENTS)</t>
  </si>
  <si>
    <t>TOTAL  *</t>
  </si>
  <si>
    <t xml:space="preserve">    *  Total does not include Certificates of Advanced Study.   </t>
  </si>
  <si>
    <t>total  &gt;&gt;&gt;&gt;&gt;&gt;&gt;&gt;&gt;&gt;&gt;&gt;&gt;&gt;&gt;&gt;&gt;&gt;&gt;&gt;&gt;&gt;&gt;&gt;&gt;</t>
  </si>
  <si>
    <t>EDUCATION</t>
  </si>
  <si>
    <t xml:space="preserve"> </t>
  </si>
  <si>
    <t>2001-02</t>
  </si>
  <si>
    <t xml:space="preserve">  TESOL</t>
  </si>
  <si>
    <t>2002-03</t>
  </si>
  <si>
    <t>2003-04</t>
  </si>
  <si>
    <t>Social Studies</t>
  </si>
  <si>
    <t>2004-05</t>
  </si>
  <si>
    <t>2005-06</t>
  </si>
  <si>
    <t>2006-07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</si>
</sst>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"/>
    <numFmt numFmtId="167" formatCode="0.0%"/>
    <numFmt numFmtId="168" formatCode="0.00_)"/>
    <numFmt numFmtId="169" formatCode="0.000_)"/>
    <numFmt numFmtId="170" formatCode="0.000"/>
  </numFmts>
  <fonts count="52">
    <font>
      <sz val="10"/>
      <name val="Helv"/>
      <family val="0"/>
    </font>
    <font>
      <sz val="12"/>
      <color indexed="8"/>
      <name val="Times New Roman"/>
      <family val="2"/>
    </font>
    <font>
      <sz val="10"/>
      <name val="Arial"/>
      <family val="0"/>
    </font>
    <font>
      <i/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4"/>
      <name val="Book Antiqua"/>
      <family val="1"/>
    </font>
    <font>
      <b/>
      <i/>
      <sz val="18"/>
      <name val="Book Antiqua"/>
      <family val="1"/>
    </font>
    <font>
      <b/>
      <i/>
      <sz val="12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4.7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i/>
      <sz val="25.25"/>
      <color indexed="8"/>
      <name val="Book Antiqua"/>
      <family val="0"/>
    </font>
    <font>
      <b/>
      <i/>
      <sz val="21"/>
      <color indexed="8"/>
      <name val="Book Antiqua"/>
      <family val="0"/>
    </font>
    <font>
      <b/>
      <i/>
      <sz val="26.75"/>
      <color indexed="8"/>
      <name val="Book Antiqua"/>
      <family val="0"/>
    </font>
    <font>
      <b/>
      <i/>
      <sz val="22.25"/>
      <color indexed="8"/>
      <name val="Book Antiqua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/>
      <top style="thin"/>
      <bottom/>
    </border>
    <border>
      <left/>
      <right/>
      <top style="thin"/>
      <bottom style="thin">
        <color indexed="8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3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0" fillId="1" borderId="0" xfId="0" applyFill="1" applyAlignment="1">
      <alignment vertical="center"/>
    </xf>
    <xf numFmtId="164" fontId="0" fillId="0" borderId="0" xfId="0" applyAlignment="1">
      <alignment vertical="center"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164" fontId="4" fillId="0" borderId="10" xfId="0" applyFont="1" applyBorder="1" applyAlignment="1" applyProtection="1">
      <alignment horizontal="left"/>
      <protection/>
    </xf>
    <xf numFmtId="164" fontId="7" fillId="0" borderId="10" xfId="0" applyFont="1" applyBorder="1" applyAlignment="1" applyProtection="1">
      <alignment horizontal="left"/>
      <protection/>
    </xf>
    <xf numFmtId="164" fontId="4" fillId="0" borderId="10" xfId="0" applyFont="1" applyBorder="1" applyAlignment="1" applyProtection="1">
      <alignment/>
      <protection/>
    </xf>
    <xf numFmtId="164" fontId="7" fillId="0" borderId="0" xfId="0" applyFont="1" applyAlignment="1">
      <alignment/>
    </xf>
    <xf numFmtId="165" fontId="4" fillId="0" borderId="0" xfId="0" applyNumberFormat="1" applyFont="1" applyAlignment="1" applyProtection="1">
      <alignment/>
      <protection/>
    </xf>
    <xf numFmtId="164" fontId="4" fillId="0" borderId="10" xfId="0" applyFont="1" applyBorder="1" applyAlignment="1" applyProtection="1">
      <alignment horizontal="right"/>
      <protection/>
    </xf>
    <xf numFmtId="164" fontId="4" fillId="0" borderId="10" xfId="0" applyFont="1" applyBorder="1" applyAlignment="1">
      <alignment/>
    </xf>
    <xf numFmtId="164" fontId="4" fillId="0" borderId="0" xfId="0" applyFont="1" applyAlignment="1" applyProtection="1">
      <alignment/>
      <protection/>
    </xf>
    <xf numFmtId="164" fontId="5" fillId="0" borderId="0" xfId="0" applyFont="1" applyAlignment="1">
      <alignment/>
    </xf>
    <xf numFmtId="165" fontId="5" fillId="0" borderId="0" xfId="0" applyNumberFormat="1" applyFont="1" applyAlignment="1" applyProtection="1">
      <alignment/>
      <protection/>
    </xf>
    <xf numFmtId="164" fontId="6" fillId="0" borderId="0" xfId="0" applyFont="1" applyAlignment="1" applyProtection="1">
      <alignment horizontal="right"/>
      <protection/>
    </xf>
    <xf numFmtId="164" fontId="4" fillId="0" borderId="0" xfId="0" applyFont="1" applyAlignment="1">
      <alignment horizontal="right"/>
    </xf>
    <xf numFmtId="164" fontId="0" fillId="0" borderId="0" xfId="0" applyAlignment="1">
      <alignment horizontal="right"/>
    </xf>
    <xf numFmtId="164" fontId="11" fillId="33" borderId="11" xfId="0" applyFont="1" applyFill="1" applyBorder="1" applyAlignment="1" applyProtection="1">
      <alignment horizontal="left" vertical="center"/>
      <protection/>
    </xf>
    <xf numFmtId="164" fontId="11" fillId="33" borderId="12" xfId="0" applyFont="1" applyFill="1" applyBorder="1" applyAlignment="1">
      <alignment vertical="center"/>
    </xf>
    <xf numFmtId="164" fontId="11" fillId="33" borderId="12" xfId="0" applyFont="1" applyFill="1" applyBorder="1" applyAlignment="1" applyProtection="1">
      <alignment vertical="center"/>
      <protection/>
    </xf>
    <xf numFmtId="164" fontId="11" fillId="33" borderId="13" xfId="0" applyFont="1" applyFill="1" applyBorder="1" applyAlignment="1" applyProtection="1">
      <alignment vertical="center"/>
      <protection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7" fillId="0" borderId="0" xfId="0" applyFont="1" applyAlignment="1" applyProtection="1">
      <alignment horizontal="left"/>
      <protection/>
    </xf>
    <xf numFmtId="164" fontId="7" fillId="0" borderId="0" xfId="0" applyFont="1" applyAlignment="1" applyProtection="1">
      <alignment/>
      <protection/>
    </xf>
    <xf numFmtId="164" fontId="7" fillId="0" borderId="0" xfId="0" applyFont="1" applyAlignment="1" applyProtection="1">
      <alignment horizontal="right"/>
      <protection/>
    </xf>
    <xf numFmtId="165" fontId="7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 horizontal="right"/>
      <protection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7" fontId="4" fillId="0" borderId="10" xfId="57" applyNumberFormat="1" applyFont="1" applyBorder="1" applyAlignment="1" applyProtection="1">
      <alignment/>
      <protection/>
    </xf>
    <xf numFmtId="168" fontId="11" fillId="33" borderId="12" xfId="0" applyNumberFormat="1" applyFont="1" applyFill="1" applyBorder="1" applyAlignment="1" applyProtection="1">
      <alignment vertical="center"/>
      <protection/>
    </xf>
    <xf numFmtId="9" fontId="4" fillId="0" borderId="0" xfId="57" applyFont="1" applyAlignment="1" applyProtection="1">
      <alignment/>
      <protection/>
    </xf>
    <xf numFmtId="9" fontId="4" fillId="0" borderId="0" xfId="57" applyFont="1" applyAlignment="1">
      <alignment/>
    </xf>
    <xf numFmtId="9" fontId="0" fillId="0" borderId="0" xfId="57" applyFont="1" applyAlignment="1">
      <alignment/>
    </xf>
    <xf numFmtId="164" fontId="9" fillId="0" borderId="0" xfId="0" applyFont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64" fontId="10" fillId="0" borderId="0" xfId="0" applyFont="1" applyAlignment="1" applyProtection="1">
      <alignment horizontal="center"/>
      <protection/>
    </xf>
    <xf numFmtId="164" fontId="4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left"/>
      <protection/>
    </xf>
    <xf numFmtId="164" fontId="7" fillId="0" borderId="0" xfId="0" applyFont="1" applyBorder="1" applyAlignment="1" applyProtection="1">
      <alignment horizontal="left"/>
      <protection/>
    </xf>
    <xf numFmtId="164" fontId="4" fillId="0" borderId="14" xfId="0" applyFont="1" applyBorder="1" applyAlignment="1" applyProtection="1">
      <alignment/>
      <protection/>
    </xf>
    <xf numFmtId="164" fontId="4" fillId="0" borderId="15" xfId="0" applyFont="1" applyBorder="1" applyAlignment="1">
      <alignment/>
    </xf>
    <xf numFmtId="164" fontId="4" fillId="0" borderId="14" xfId="0" applyFont="1" applyBorder="1" applyAlignment="1" applyProtection="1">
      <alignment horizontal="left"/>
      <protection/>
    </xf>
    <xf numFmtId="164" fontId="7" fillId="0" borderId="14" xfId="0" applyFont="1" applyBorder="1" applyAlignment="1" applyProtection="1">
      <alignment horizontal="left"/>
      <protection/>
    </xf>
    <xf numFmtId="167" fontId="4" fillId="0" borderId="14" xfId="57" applyNumberFormat="1" applyFont="1" applyBorder="1" applyAlignment="1" applyProtection="1">
      <alignment/>
      <protection/>
    </xf>
    <xf numFmtId="164" fontId="7" fillId="0" borderId="15" xfId="0" applyFont="1" applyBorder="1" applyAlignment="1">
      <alignment/>
    </xf>
    <xf numFmtId="165" fontId="4" fillId="0" borderId="15" xfId="0" applyNumberFormat="1" applyFont="1" applyBorder="1" applyAlignment="1" applyProtection="1">
      <alignment/>
      <protection/>
    </xf>
    <xf numFmtId="167" fontId="4" fillId="0" borderId="16" xfId="57" applyNumberFormat="1" applyFont="1" applyBorder="1" applyAlignment="1" applyProtection="1">
      <alignment/>
      <protection/>
    </xf>
    <xf numFmtId="169" fontId="11" fillId="33" borderId="13" xfId="0" applyNumberFormat="1" applyFont="1" applyFill="1" applyBorder="1" applyAlignment="1" applyProtection="1">
      <alignment vertical="center"/>
      <protection/>
    </xf>
    <xf numFmtId="167" fontId="7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>
      <alignment horizontal="right"/>
    </xf>
    <xf numFmtId="165" fontId="7" fillId="0" borderId="0" xfId="0" applyNumberFormat="1" applyFont="1" applyAlignment="1">
      <alignment/>
    </xf>
    <xf numFmtId="165" fontId="4" fillId="1" borderId="0" xfId="0" applyNumberFormat="1" applyFont="1" applyFill="1" applyAlignment="1">
      <alignment vertical="center"/>
    </xf>
    <xf numFmtId="165" fontId="4" fillId="0" borderId="0" xfId="57" applyNumberFormat="1" applyFont="1" applyAlignment="1">
      <alignment/>
    </xf>
    <xf numFmtId="165" fontId="0" fillId="0" borderId="0" xfId="0" applyNumberFormat="1" applyAlignment="1">
      <alignment/>
    </xf>
    <xf numFmtId="167" fontId="4" fillId="0" borderId="17" xfId="57" applyNumberFormat="1" applyFont="1" applyBorder="1" applyAlignment="1">
      <alignment/>
    </xf>
    <xf numFmtId="167" fontId="4" fillId="0" borderId="18" xfId="57" applyNumberFormat="1" applyFont="1" applyBorder="1" applyAlignment="1">
      <alignment/>
    </xf>
    <xf numFmtId="164" fontId="0" fillId="0" borderId="15" xfId="0" applyBorder="1" applyAlignment="1">
      <alignment/>
    </xf>
    <xf numFmtId="164" fontId="4" fillId="0" borderId="0" xfId="0" applyFont="1" applyBorder="1" applyAlignment="1" applyProtection="1">
      <alignment horizontal="right"/>
      <protection/>
    </xf>
    <xf numFmtId="164" fontId="11" fillId="33" borderId="0" xfId="0" applyFont="1" applyFill="1" applyBorder="1" applyAlignment="1" applyProtection="1">
      <alignment vertical="center"/>
      <protection/>
    </xf>
    <xf numFmtId="1" fontId="0" fillId="0" borderId="0" xfId="57" applyNumberFormat="1" applyFont="1" applyAlignment="1">
      <alignment/>
    </xf>
    <xf numFmtId="170" fontId="0" fillId="0" borderId="0" xfId="0" applyNumberFormat="1" applyAlignment="1">
      <alignment/>
    </xf>
    <xf numFmtId="168" fontId="0" fillId="0" borderId="0" xfId="0" applyNumberFormat="1" applyAlignment="1">
      <alignment/>
    </xf>
    <xf numFmtId="167" fontId="0" fillId="0" borderId="0" xfId="57" applyNumberFormat="1" applyFont="1" applyAlignment="1">
      <alignment/>
    </xf>
    <xf numFmtId="164" fontId="4" fillId="34" borderId="0" xfId="0" applyFont="1" applyFill="1" applyAlignment="1">
      <alignment/>
    </xf>
    <xf numFmtId="164" fontId="0" fillId="34" borderId="0" xfId="0" applyFill="1" applyAlignment="1">
      <alignment/>
    </xf>
    <xf numFmtId="167" fontId="4" fillId="0" borderId="0" xfId="57" applyNumberFormat="1" applyFont="1" applyBorder="1" applyAlignment="1" applyProtection="1">
      <alignment/>
      <protection/>
    </xf>
    <xf numFmtId="164" fontId="0" fillId="35" borderId="0" xfId="0" applyFill="1" applyAlignment="1">
      <alignment/>
    </xf>
    <xf numFmtId="165" fontId="0" fillId="0" borderId="0" xfId="57" applyNumberFormat="1" applyFont="1" applyAlignment="1">
      <alignment/>
    </xf>
    <xf numFmtId="167" fontId="4" fillId="0" borderId="0" xfId="57" applyNumberFormat="1" applyFont="1" applyAlignment="1" applyProtection="1">
      <alignment/>
      <protection/>
    </xf>
    <xf numFmtId="167" fontId="4" fillId="0" borderId="0" xfId="0" applyNumberFormat="1" applyFont="1" applyAlignment="1">
      <alignment/>
    </xf>
    <xf numFmtId="169" fontId="4" fillId="0" borderId="0" xfId="57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164" fontId="0" fillId="36" borderId="0" xfId="0" applyFill="1" applyAlignment="1">
      <alignment/>
    </xf>
    <xf numFmtId="2" fontId="0" fillId="0" borderId="0" xfId="57" applyNumberFormat="1" applyFont="1" applyAlignment="1">
      <alignment/>
    </xf>
    <xf numFmtId="2" fontId="4" fillId="0" borderId="0" xfId="57" applyNumberFormat="1" applyFont="1" applyAlignment="1">
      <alignment/>
    </xf>
    <xf numFmtId="164" fontId="8" fillId="0" borderId="0" xfId="0" applyFont="1" applyFill="1" applyBorder="1" applyAlignment="1" applyProtection="1">
      <alignment horizontal="center"/>
      <protection/>
    </xf>
    <xf numFmtId="164" fontId="10" fillId="0" borderId="0" xfId="0" applyFont="1" applyAlignment="1" applyProtection="1">
      <alignment horizontal="center"/>
      <protection/>
    </xf>
    <xf numFmtId="164" fontId="9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1" u="none" baseline="0">
                <a:solidFill>
                  <a:srgbClr val="000000"/>
                </a:solidFill>
              </a:rPr>
              <a:t>Masters  Degrees  Granted</a:t>
            </a:r>
            <a:r>
              <a:rPr lang="en-US" cap="none" sz="2100" b="1" i="1" u="none" baseline="0">
                <a:solidFill>
                  <a:srgbClr val="000000"/>
                </a:solidFill>
              </a:rPr>
              <a:t>
</a:t>
            </a:r>
            <a:r>
              <a:rPr lang="en-US" cap="none" sz="2100" b="1" i="1" u="none" baseline="0">
                <a:solidFill>
                  <a:srgbClr val="000000"/>
                </a:solidFill>
              </a:rPr>
              <a:t>(Headcount)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58"/>
          <c:w val="0.96325"/>
          <c:h val="0.7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 data'!$AK$70</c:f>
              <c:strCache>
                <c:ptCount val="1"/>
                <c:pt idx="0">
                  <c:v>1998-99</c:v>
                </c:pt>
              </c:strCache>
            </c:strRef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 data'!$AQ$64:$AR$66</c:f>
              <c:multiLvlStrCache>
                <c:ptCount val="3"/>
                <c:lvl>
                  <c:pt idx="0">
                    <c:v>ARTS AND HUMANITIES</c:v>
                  </c:pt>
                  <c:pt idx="1">
                    <c:v>EDUCATION</c:v>
                  </c:pt>
                  <c:pt idx="2">
                    <c:v>NATURAL AND SOCIAL SCIENCES</c:v>
                  </c:pt>
                </c:lvl>
              </c:multiLvlStrCache>
            </c:multiLvlStrRef>
          </c:cat>
          <c:val>
            <c:numRef>
              <c:f>'graph  data'!$AK$64:$AK$66</c:f>
              <c:numCache>
                <c:ptCount val="3"/>
                <c:pt idx="0">
                  <c:v>26</c:v>
                </c:pt>
                <c:pt idx="1">
                  <c:v>100</c:v>
                </c:pt>
                <c:pt idx="2">
                  <c:v>18</c:v>
                </c:pt>
              </c:numCache>
            </c:numRef>
          </c:val>
        </c:ser>
        <c:ser>
          <c:idx val="1"/>
          <c:order val="1"/>
          <c:tx>
            <c:strRef>
              <c:f>'graph  data'!$AL$70</c:f>
              <c:strCache>
                <c:ptCount val="1"/>
                <c:pt idx="0">
                  <c:v>2002-03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 data'!$AQ$64:$AR$66</c:f>
              <c:multiLvlStrCache>
                <c:ptCount val="3"/>
                <c:lvl>
                  <c:pt idx="0">
                    <c:v>ARTS AND HUMANITIES</c:v>
                  </c:pt>
                  <c:pt idx="1">
                    <c:v>EDUCATION</c:v>
                  </c:pt>
                  <c:pt idx="2">
                    <c:v>NATURAL AND SOCIAL SCIENCES</c:v>
                  </c:pt>
                </c:lvl>
              </c:multiLvlStrCache>
            </c:multiLvlStrRef>
          </c:cat>
          <c:val>
            <c:numRef>
              <c:f>'graph  data'!$AL$64:$AL$66</c:f>
              <c:numCache>
                <c:ptCount val="3"/>
                <c:pt idx="0">
                  <c:v>49</c:v>
                </c:pt>
                <c:pt idx="1">
                  <c:v>124</c:v>
                </c:pt>
                <c:pt idx="2">
                  <c:v>27</c:v>
                </c:pt>
              </c:numCache>
            </c:numRef>
          </c:val>
        </c:ser>
        <c:ser>
          <c:idx val="2"/>
          <c:order val="2"/>
          <c:tx>
            <c:strRef>
              <c:f>'graph  data'!$AM$70</c:f>
              <c:strCache>
                <c:ptCount val="1"/>
                <c:pt idx="0">
                  <c:v>2006-07</c:v>
                </c:pt>
              </c:strCache>
            </c:strRef>
          </c:tx>
          <c:spPr>
            <a:pattFill prst="sphere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 data'!$AQ$64:$AR$66</c:f>
              <c:multiLvlStrCache>
                <c:ptCount val="3"/>
                <c:lvl>
                  <c:pt idx="0">
                    <c:v>ARTS AND HUMANITIES</c:v>
                  </c:pt>
                  <c:pt idx="1">
                    <c:v>EDUCATION</c:v>
                  </c:pt>
                  <c:pt idx="2">
                    <c:v>NATURAL AND SOCIAL SCIENCES</c:v>
                  </c:pt>
                </c:lvl>
              </c:multiLvlStrCache>
            </c:multiLvlStrRef>
          </c:cat>
          <c:val>
            <c:numRef>
              <c:f>'graph  data'!$AM$64:$AM$66</c:f>
              <c:numCache>
                <c:ptCount val="3"/>
                <c:pt idx="0">
                  <c:v>67</c:v>
                </c:pt>
                <c:pt idx="1">
                  <c:v>100</c:v>
                </c:pt>
                <c:pt idx="2">
                  <c:v>22</c:v>
                </c:pt>
              </c:numCache>
            </c:numRef>
          </c:val>
        </c:ser>
        <c:axId val="36532876"/>
        <c:axId val="60360429"/>
      </c:barChart>
      <c:catAx>
        <c:axId val="36532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60429"/>
        <c:crosses val="autoZero"/>
        <c:auto val="1"/>
        <c:lblOffset val="100"/>
        <c:tickLblSkip val="1"/>
        <c:noMultiLvlLbl val="0"/>
      </c:catAx>
      <c:valAx>
        <c:axId val="60360429"/>
        <c:scaling>
          <c:orientation val="minMax"/>
          <c:max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Number  of  Masters  Degrees  Granted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3287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085"/>
          <c:y val="0.929"/>
          <c:w val="0.628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75" b="1" i="1" u="none" baseline="0">
                <a:solidFill>
                  <a:srgbClr val="000000"/>
                </a:solidFill>
              </a:rPr>
              <a:t>Masters  Degrees  Granted</a:t>
            </a:r>
            <a:r>
              <a:rPr lang="en-US" cap="none" sz="2225" b="1" i="1" u="none" baseline="0">
                <a:solidFill>
                  <a:srgbClr val="000000"/>
                </a:solidFill>
              </a:rPr>
              <a:t>
</a:t>
            </a:r>
            <a:r>
              <a:rPr lang="en-US" cap="none" sz="2225" b="1" i="1" u="none" baseline="0">
                <a:solidFill>
                  <a:srgbClr val="000000"/>
                </a:solidFill>
              </a:rPr>
              <a:t>(Percentages)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1595"/>
          <c:w val="0.96475"/>
          <c:h val="0.7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 data'!$BM$70</c:f>
              <c:strCache>
                <c:ptCount val="1"/>
                <c:pt idx="0">
                  <c:v>1998-99</c:v>
                </c:pt>
              </c:strCache>
            </c:strRef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 data'!$AQ$64:$AR$66</c:f>
              <c:multiLvlStrCache>
                <c:ptCount val="3"/>
                <c:lvl>
                  <c:pt idx="0">
                    <c:v>ARTS AND HUMANITIES</c:v>
                  </c:pt>
                  <c:pt idx="1">
                    <c:v>EDUCATION</c:v>
                  </c:pt>
                  <c:pt idx="2">
                    <c:v>NATURAL AND SOCIAL SCIENCES</c:v>
                  </c:pt>
                </c:lvl>
              </c:multiLvlStrCache>
            </c:multiLvlStrRef>
          </c:cat>
          <c:val>
            <c:numRef>
              <c:f>'graph  data'!$BM$64:$BM$66</c:f>
              <c:numCache>
                <c:ptCount val="3"/>
                <c:pt idx="0">
                  <c:v>0.181</c:v>
                </c:pt>
                <c:pt idx="1">
                  <c:v>0.7</c:v>
                </c:pt>
                <c:pt idx="2">
                  <c:v>0.125</c:v>
                </c:pt>
              </c:numCache>
            </c:numRef>
          </c:val>
        </c:ser>
        <c:ser>
          <c:idx val="1"/>
          <c:order val="1"/>
          <c:tx>
            <c:strRef>
              <c:f>'graph  data'!$BN$70</c:f>
              <c:strCache>
                <c:ptCount val="1"/>
                <c:pt idx="0">
                  <c:v>2002-03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 data'!$AQ$64:$AR$66</c:f>
              <c:multiLvlStrCache>
                <c:ptCount val="3"/>
                <c:lvl>
                  <c:pt idx="0">
                    <c:v>ARTS AND HUMANITIES</c:v>
                  </c:pt>
                  <c:pt idx="1">
                    <c:v>EDUCATION</c:v>
                  </c:pt>
                  <c:pt idx="2">
                    <c:v>NATURAL AND SOCIAL SCIENCES</c:v>
                  </c:pt>
                </c:lvl>
              </c:multiLvlStrCache>
            </c:multiLvlStrRef>
          </c:cat>
          <c:val>
            <c:numRef>
              <c:f>'graph  data'!$BN$64:$BN$66</c:f>
              <c:numCache>
                <c:ptCount val="3"/>
                <c:pt idx="0">
                  <c:v>0.245</c:v>
                </c:pt>
                <c:pt idx="1">
                  <c:v>0.62</c:v>
                </c:pt>
                <c:pt idx="2">
                  <c:v>0.135</c:v>
                </c:pt>
              </c:numCache>
            </c:numRef>
          </c:val>
        </c:ser>
        <c:ser>
          <c:idx val="2"/>
          <c:order val="2"/>
          <c:tx>
            <c:strRef>
              <c:f>'graph  data'!$BO$70</c:f>
              <c:strCache>
                <c:ptCount val="1"/>
                <c:pt idx="0">
                  <c:v>2006-07</c:v>
                </c:pt>
              </c:strCache>
            </c:strRef>
          </c:tx>
          <c:spPr>
            <a:pattFill prst="sphere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 data'!$AQ$64:$AR$66</c:f>
              <c:multiLvlStrCache>
                <c:ptCount val="3"/>
                <c:lvl>
                  <c:pt idx="0">
                    <c:v>ARTS AND HUMANITIES</c:v>
                  </c:pt>
                  <c:pt idx="1">
                    <c:v>EDUCATION</c:v>
                  </c:pt>
                  <c:pt idx="2">
                    <c:v>NATURAL AND SOCIAL SCIENCES</c:v>
                  </c:pt>
                </c:lvl>
              </c:multiLvlStrCache>
            </c:multiLvlStrRef>
          </c:cat>
          <c:val>
            <c:numRef>
              <c:f>'graph  data'!$BO$64:$BO$66</c:f>
              <c:numCache>
                <c:ptCount val="3"/>
                <c:pt idx="0">
                  <c:v>0.36</c:v>
                </c:pt>
                <c:pt idx="1">
                  <c:v>0.529</c:v>
                </c:pt>
                <c:pt idx="2">
                  <c:v>0.116</c:v>
                </c:pt>
              </c:numCache>
            </c:numRef>
          </c:val>
        </c:ser>
        <c:axId val="6372950"/>
        <c:axId val="57356551"/>
      </c:barChart>
      <c:catAx>
        <c:axId val="637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56551"/>
        <c:crosses val="autoZero"/>
        <c:auto val="1"/>
        <c:lblOffset val="100"/>
        <c:tickLblSkip val="1"/>
        <c:noMultiLvlLbl val="0"/>
      </c:catAx>
      <c:valAx>
        <c:axId val="57356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Percent  of  Masters  Degrees  Granted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2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0175"/>
          <c:y val="0.9185"/>
          <c:w val="0.62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1" u="none" baseline="0">
                <a:solidFill>
                  <a:srgbClr val="000000"/>
                </a:solidFill>
              </a:rPr>
              <a:t>Masters  Degrees  Granted</a:t>
            </a:r>
            <a:r>
              <a:rPr lang="en-US" cap="none" sz="2100" b="1" i="1" u="none" baseline="0">
                <a:solidFill>
                  <a:srgbClr val="000000"/>
                </a:solidFill>
              </a:rPr>
              <a:t>
</a:t>
            </a:r>
            <a:r>
              <a:rPr lang="en-US" cap="none" sz="2100" b="1" i="1" u="none" baseline="0">
                <a:solidFill>
                  <a:srgbClr val="000000"/>
                </a:solidFill>
              </a:rPr>
              <a:t>(Headcount)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61"/>
          <c:w val="0.9445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 data'!$AK$70</c:f>
              <c:strCache>
                <c:ptCount val="1"/>
                <c:pt idx="0">
                  <c:v>1998-99</c:v>
                </c:pt>
              </c:strCache>
            </c:strRef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 data'!$AQ$64:$AR$66</c:f>
              <c:multiLvlStrCache>
                <c:ptCount val="3"/>
                <c:lvl>
                  <c:pt idx="0">
                    <c:v>ARTS AND HUMANITIES</c:v>
                  </c:pt>
                  <c:pt idx="1">
                    <c:v>EDUCATION</c:v>
                  </c:pt>
                  <c:pt idx="2">
                    <c:v>NATURAL AND SOCIAL SCIENCES</c:v>
                  </c:pt>
                </c:lvl>
              </c:multiLvlStrCache>
            </c:multiLvlStrRef>
          </c:cat>
          <c:val>
            <c:numRef>
              <c:f>'graph  data'!$AK$64:$AK$66</c:f>
              <c:numCache>
                <c:ptCount val="3"/>
                <c:pt idx="0">
                  <c:v>26</c:v>
                </c:pt>
                <c:pt idx="1">
                  <c:v>100</c:v>
                </c:pt>
                <c:pt idx="2">
                  <c:v>18</c:v>
                </c:pt>
              </c:numCache>
            </c:numRef>
          </c:val>
        </c:ser>
        <c:ser>
          <c:idx val="1"/>
          <c:order val="1"/>
          <c:tx>
            <c:strRef>
              <c:f>'graph  data'!$AL$70</c:f>
              <c:strCache>
                <c:ptCount val="1"/>
                <c:pt idx="0">
                  <c:v>2002-03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 data'!$AQ$64:$AR$66</c:f>
              <c:multiLvlStrCache>
                <c:ptCount val="3"/>
                <c:lvl>
                  <c:pt idx="0">
                    <c:v>ARTS AND HUMANITIES</c:v>
                  </c:pt>
                  <c:pt idx="1">
                    <c:v>EDUCATION</c:v>
                  </c:pt>
                  <c:pt idx="2">
                    <c:v>NATURAL AND SOCIAL SCIENCES</c:v>
                  </c:pt>
                </c:lvl>
              </c:multiLvlStrCache>
            </c:multiLvlStrRef>
          </c:cat>
          <c:val>
            <c:numRef>
              <c:f>'graph  data'!$AL$64:$AL$66</c:f>
              <c:numCache>
                <c:ptCount val="3"/>
                <c:pt idx="0">
                  <c:v>49</c:v>
                </c:pt>
                <c:pt idx="1">
                  <c:v>124</c:v>
                </c:pt>
                <c:pt idx="2">
                  <c:v>27</c:v>
                </c:pt>
              </c:numCache>
            </c:numRef>
          </c:val>
        </c:ser>
        <c:ser>
          <c:idx val="2"/>
          <c:order val="2"/>
          <c:tx>
            <c:strRef>
              <c:f>'graph  data'!$AM$70</c:f>
              <c:strCache>
                <c:ptCount val="1"/>
                <c:pt idx="0">
                  <c:v>2006-07</c:v>
                </c:pt>
              </c:strCache>
            </c:strRef>
          </c:tx>
          <c:spPr>
            <a:pattFill prst="sphere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 data'!$AQ$64:$AR$66</c:f>
              <c:multiLvlStrCache>
                <c:ptCount val="3"/>
                <c:lvl>
                  <c:pt idx="0">
                    <c:v>ARTS AND HUMANITIES</c:v>
                  </c:pt>
                  <c:pt idx="1">
                    <c:v>EDUCATION</c:v>
                  </c:pt>
                  <c:pt idx="2">
                    <c:v>NATURAL AND SOCIAL SCIENCES</c:v>
                  </c:pt>
                </c:lvl>
              </c:multiLvlStrCache>
            </c:multiLvlStrRef>
          </c:cat>
          <c:val>
            <c:numRef>
              <c:f>'graph  data'!$AM$64:$AM$66</c:f>
              <c:numCache>
                <c:ptCount val="3"/>
                <c:pt idx="0">
                  <c:v>67</c:v>
                </c:pt>
                <c:pt idx="1">
                  <c:v>100</c:v>
                </c:pt>
                <c:pt idx="2">
                  <c:v>22</c:v>
                </c:pt>
              </c:numCache>
            </c:numRef>
          </c:val>
        </c:ser>
        <c:axId val="46446912"/>
        <c:axId val="15369025"/>
      </c:barChart>
      <c:catAx>
        <c:axId val="46446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69025"/>
        <c:crosses val="autoZero"/>
        <c:auto val="1"/>
        <c:lblOffset val="100"/>
        <c:tickLblSkip val="1"/>
        <c:noMultiLvlLbl val="0"/>
      </c:catAx>
      <c:valAx>
        <c:axId val="15369025"/>
        <c:scaling>
          <c:orientation val="minMax"/>
          <c:max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Number  of  Masters  Degrees  Granted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4691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11"/>
          <c:y val="0.95125"/>
          <c:w val="0.623"/>
          <c:h val="0.0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75" b="1" i="1" u="none" baseline="0">
                <a:solidFill>
                  <a:srgbClr val="000000"/>
                </a:solidFill>
              </a:rPr>
              <a:t>Masters  Degrees  Granted</a:t>
            </a:r>
            <a:r>
              <a:rPr lang="en-US" cap="none" sz="2225" b="1" i="1" u="none" baseline="0">
                <a:solidFill>
                  <a:srgbClr val="000000"/>
                </a:solidFill>
              </a:rPr>
              <a:t>
</a:t>
            </a:r>
            <a:r>
              <a:rPr lang="en-US" cap="none" sz="2225" b="1" i="1" u="none" baseline="0">
                <a:solidFill>
                  <a:srgbClr val="000000"/>
                </a:solidFill>
              </a:rPr>
              <a:t>(Percentages)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1625"/>
          <c:w val="0.946"/>
          <c:h val="0.7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 data'!$BM$70</c:f>
              <c:strCache>
                <c:ptCount val="1"/>
                <c:pt idx="0">
                  <c:v>1998-99</c:v>
                </c:pt>
              </c:strCache>
            </c:strRef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 data'!$AQ$64:$AR$66</c:f>
              <c:multiLvlStrCache>
                <c:ptCount val="3"/>
                <c:lvl>
                  <c:pt idx="0">
                    <c:v>ARTS AND HUMANITIES</c:v>
                  </c:pt>
                  <c:pt idx="1">
                    <c:v>EDUCATION</c:v>
                  </c:pt>
                  <c:pt idx="2">
                    <c:v>NATURAL AND SOCIAL SCIENCES</c:v>
                  </c:pt>
                </c:lvl>
              </c:multiLvlStrCache>
            </c:multiLvlStrRef>
          </c:cat>
          <c:val>
            <c:numRef>
              <c:f>'graph  data'!$BM$64:$BM$66</c:f>
              <c:numCache>
                <c:ptCount val="3"/>
                <c:pt idx="0">
                  <c:v>0.181</c:v>
                </c:pt>
                <c:pt idx="1">
                  <c:v>0.7</c:v>
                </c:pt>
                <c:pt idx="2">
                  <c:v>0.125</c:v>
                </c:pt>
              </c:numCache>
            </c:numRef>
          </c:val>
        </c:ser>
        <c:ser>
          <c:idx val="1"/>
          <c:order val="1"/>
          <c:tx>
            <c:strRef>
              <c:f>'graph  data'!$BN$70</c:f>
              <c:strCache>
                <c:ptCount val="1"/>
                <c:pt idx="0">
                  <c:v>2002-03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 data'!$AQ$64:$AR$66</c:f>
              <c:multiLvlStrCache>
                <c:ptCount val="3"/>
                <c:lvl>
                  <c:pt idx="0">
                    <c:v>ARTS AND HUMANITIES</c:v>
                  </c:pt>
                  <c:pt idx="1">
                    <c:v>EDUCATION</c:v>
                  </c:pt>
                  <c:pt idx="2">
                    <c:v>NATURAL AND SOCIAL SCIENCES</c:v>
                  </c:pt>
                </c:lvl>
              </c:multiLvlStrCache>
            </c:multiLvlStrRef>
          </c:cat>
          <c:val>
            <c:numRef>
              <c:f>'graph  data'!$BN$64:$BN$66</c:f>
              <c:numCache>
                <c:ptCount val="3"/>
                <c:pt idx="0">
                  <c:v>0.245</c:v>
                </c:pt>
                <c:pt idx="1">
                  <c:v>0.62</c:v>
                </c:pt>
                <c:pt idx="2">
                  <c:v>0.135</c:v>
                </c:pt>
              </c:numCache>
            </c:numRef>
          </c:val>
        </c:ser>
        <c:ser>
          <c:idx val="2"/>
          <c:order val="2"/>
          <c:tx>
            <c:strRef>
              <c:f>'graph  data'!$BO$70</c:f>
              <c:strCache>
                <c:ptCount val="1"/>
                <c:pt idx="0">
                  <c:v>2006-07</c:v>
                </c:pt>
              </c:strCache>
            </c:strRef>
          </c:tx>
          <c:spPr>
            <a:pattFill prst="sphere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 data'!$AQ$64:$AR$66</c:f>
              <c:multiLvlStrCache>
                <c:ptCount val="3"/>
                <c:lvl>
                  <c:pt idx="0">
                    <c:v>ARTS AND HUMANITIES</c:v>
                  </c:pt>
                  <c:pt idx="1">
                    <c:v>EDUCATION</c:v>
                  </c:pt>
                  <c:pt idx="2">
                    <c:v>NATURAL AND SOCIAL SCIENCES</c:v>
                  </c:pt>
                </c:lvl>
              </c:multiLvlStrCache>
            </c:multiLvlStrRef>
          </c:cat>
          <c:val>
            <c:numRef>
              <c:f>'graph  data'!$BO$64:$BO$66</c:f>
              <c:numCache>
                <c:ptCount val="3"/>
                <c:pt idx="0">
                  <c:v>0.36</c:v>
                </c:pt>
                <c:pt idx="1">
                  <c:v>0.529</c:v>
                </c:pt>
                <c:pt idx="2">
                  <c:v>0.116</c:v>
                </c:pt>
              </c:numCache>
            </c:numRef>
          </c:val>
        </c:ser>
        <c:axId val="4103498"/>
        <c:axId val="36931483"/>
      </c:barChart>
      <c:catAx>
        <c:axId val="4103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31483"/>
        <c:crosses val="autoZero"/>
        <c:auto val="1"/>
        <c:lblOffset val="100"/>
        <c:tickLblSkip val="1"/>
        <c:noMultiLvlLbl val="0"/>
      </c:catAx>
      <c:valAx>
        <c:axId val="36931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Percent  of  Masters  Degrees  Granted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34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09"/>
          <c:y val="0.95125"/>
          <c:w val="0.62125"/>
          <c:h val="0.0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" right="0.5" top="0.75" bottom="0.5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" right="0.5" top="0.75" bottom="0.5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15</xdr:col>
      <xdr:colOff>504825</xdr:colOff>
      <xdr:row>42</xdr:row>
      <xdr:rowOff>38100</xdr:rowOff>
    </xdr:to>
    <xdr:graphicFrame>
      <xdr:nvGraphicFramePr>
        <xdr:cNvPr id="1" name="Chart 1"/>
        <xdr:cNvGraphicFramePr/>
      </xdr:nvGraphicFramePr>
      <xdr:xfrm>
        <a:off x="609600" y="323850"/>
        <a:ext cx="903922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0</xdr:colOff>
      <xdr:row>45</xdr:row>
      <xdr:rowOff>85725</xdr:rowOff>
    </xdr:from>
    <xdr:to>
      <xdr:col>15</xdr:col>
      <xdr:colOff>523875</xdr:colOff>
      <xdr:row>85</xdr:row>
      <xdr:rowOff>123825</xdr:rowOff>
    </xdr:to>
    <xdr:graphicFrame>
      <xdr:nvGraphicFramePr>
        <xdr:cNvPr id="2" name="Chart 2"/>
        <xdr:cNvGraphicFramePr/>
      </xdr:nvGraphicFramePr>
      <xdr:xfrm>
        <a:off x="609600" y="7372350"/>
        <a:ext cx="9058275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610350"/>
    <xdr:graphicFrame>
      <xdr:nvGraphicFramePr>
        <xdr:cNvPr id="1" name="Shape 1025"/>
        <xdr:cNvGraphicFramePr/>
      </xdr:nvGraphicFramePr>
      <xdr:xfrm>
        <a:off x="832256400" y="832256400"/>
        <a:ext cx="913447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53525" cy="6610350"/>
    <xdr:graphicFrame>
      <xdr:nvGraphicFramePr>
        <xdr:cNvPr id="1" name="Shape 1025"/>
        <xdr:cNvGraphicFramePr/>
      </xdr:nvGraphicFramePr>
      <xdr:xfrm>
        <a:off x="832256400" y="832256400"/>
        <a:ext cx="915352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zoomScalePageLayoutView="0" workbookViewId="0" topLeftCell="A1">
      <selection activeCell="S1" sqref="S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CB79"/>
  <sheetViews>
    <sheetView zoomScale="11" zoomScaleNormal="11" zoomScalePageLayoutView="0" workbookViewId="0" topLeftCell="BG49">
      <selection activeCell="BG49" sqref="A1:IV16384"/>
    </sheetView>
  </sheetViews>
  <sheetFormatPr defaultColWidth="9.140625" defaultRowHeight="12.75"/>
  <cols>
    <col min="6" max="6" width="12.140625" style="0" bestFit="1" customWidth="1"/>
    <col min="7" max="7" width="9.8515625" style="0" bestFit="1" customWidth="1"/>
    <col min="8" max="8" width="12.140625" style="0" bestFit="1" customWidth="1"/>
    <col min="9" max="13" width="9.8515625" style="0" bestFit="1" customWidth="1"/>
    <col min="14" max="27" width="12.140625" style="0" bestFit="1" customWidth="1"/>
    <col min="28" max="30" width="9.28125" style="0" bestFit="1" customWidth="1"/>
    <col min="31" max="40" width="9.28125" style="0" customWidth="1"/>
    <col min="45" max="58" width="13.8515625" style="0" bestFit="1" customWidth="1"/>
    <col min="59" max="59" width="14.421875" style="0" bestFit="1" customWidth="1"/>
    <col min="60" max="60" width="15.7109375" style="0" bestFit="1" customWidth="1"/>
    <col min="61" max="66" width="13.140625" style="0" bestFit="1" customWidth="1"/>
    <col min="67" max="67" width="12.28125" style="0" customWidth="1"/>
    <col min="68" max="68" width="10.00390625" style="58" customWidth="1"/>
  </cols>
  <sheetData>
    <row r="5" spans="4:68" ht="12.75">
      <c r="D5" s="4" t="s">
        <v>50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4" t="s">
        <v>0</v>
      </c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P5" s="31"/>
    </row>
    <row r="6" spans="4:68" ht="12.75">
      <c r="D6" s="4" t="s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4" t="s">
        <v>1</v>
      </c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P6" s="31"/>
    </row>
    <row r="7" spans="4:68" ht="12.75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P7" s="31"/>
    </row>
    <row r="8" spans="4:68" ht="24">
      <c r="D8" s="82" t="s">
        <v>52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5"/>
      <c r="AQ8" s="82" t="s">
        <v>52</v>
      </c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38"/>
      <c r="BP8" s="31"/>
    </row>
    <row r="9" spans="4:68" ht="18.75">
      <c r="D9" s="80" t="s">
        <v>2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5"/>
      <c r="AQ9" s="80" t="s">
        <v>53</v>
      </c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39"/>
      <c r="BP9" s="31"/>
    </row>
    <row r="10" spans="4:68" ht="15.75">
      <c r="D10" s="81" t="s">
        <v>3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5"/>
      <c r="AQ10" s="81" t="s">
        <v>3</v>
      </c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40"/>
      <c r="BP10" s="31"/>
    </row>
    <row r="11" spans="4:68" ht="12.75"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P11" s="31"/>
    </row>
    <row r="12" spans="4:72" ht="12.75">
      <c r="D12" s="5"/>
      <c r="E12" s="5"/>
      <c r="F12" s="6" t="s">
        <v>4</v>
      </c>
      <c r="G12" s="6" t="s">
        <v>5</v>
      </c>
      <c r="H12" s="6" t="s">
        <v>6</v>
      </c>
      <c r="I12" s="6" t="s">
        <v>7</v>
      </c>
      <c r="J12" s="6" t="s">
        <v>8</v>
      </c>
      <c r="K12" s="6" t="s">
        <v>9</v>
      </c>
      <c r="L12" s="6" t="s">
        <v>10</v>
      </c>
      <c r="M12" s="6" t="s">
        <v>11</v>
      </c>
      <c r="N12" s="6" t="s">
        <v>12</v>
      </c>
      <c r="O12" s="6" t="s">
        <v>13</v>
      </c>
      <c r="P12" s="6" t="s">
        <v>14</v>
      </c>
      <c r="Q12" s="6" t="s">
        <v>15</v>
      </c>
      <c r="R12" s="17" t="s">
        <v>16</v>
      </c>
      <c r="S12" s="17" t="s">
        <v>17</v>
      </c>
      <c r="T12" s="17" t="s">
        <v>18</v>
      </c>
      <c r="U12" s="17" t="s">
        <v>19</v>
      </c>
      <c r="V12" s="17" t="s">
        <v>20</v>
      </c>
      <c r="W12" s="17" t="s">
        <v>21</v>
      </c>
      <c r="X12" s="17" t="s">
        <v>22</v>
      </c>
      <c r="Y12" s="17" t="s">
        <v>23</v>
      </c>
      <c r="Z12" s="17" t="s">
        <v>51</v>
      </c>
      <c r="AA12" s="17" t="s">
        <v>59</v>
      </c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8"/>
      <c r="AQ12" s="18"/>
      <c r="AR12" s="18"/>
      <c r="AS12" s="17" t="s">
        <v>4</v>
      </c>
      <c r="AT12" s="17" t="s">
        <v>5</v>
      </c>
      <c r="AU12" s="17" t="s">
        <v>6</v>
      </c>
      <c r="AV12" s="17" t="s">
        <v>7</v>
      </c>
      <c r="AW12" s="17" t="s">
        <v>8</v>
      </c>
      <c r="AX12" s="17" t="s">
        <v>9</v>
      </c>
      <c r="AY12" s="17" t="s">
        <v>10</v>
      </c>
      <c r="AZ12" s="17" t="s">
        <v>11</v>
      </c>
      <c r="BA12" s="17" t="s">
        <v>12</v>
      </c>
      <c r="BB12" s="17" t="s">
        <v>13</v>
      </c>
      <c r="BC12" s="17" t="s">
        <v>14</v>
      </c>
      <c r="BD12" s="17" t="s">
        <v>15</v>
      </c>
      <c r="BE12" s="17" t="s">
        <v>16</v>
      </c>
      <c r="BF12" s="17" t="s">
        <v>17</v>
      </c>
      <c r="BG12" s="17" t="s">
        <v>18</v>
      </c>
      <c r="BH12" s="17" t="s">
        <v>19</v>
      </c>
      <c r="BI12" s="17" t="s">
        <v>20</v>
      </c>
      <c r="BJ12" s="17" t="s">
        <v>21</v>
      </c>
      <c r="BK12" s="17" t="s">
        <v>22</v>
      </c>
      <c r="BL12" s="17" t="s">
        <v>23</v>
      </c>
      <c r="BM12" s="17" t="s">
        <v>51</v>
      </c>
      <c r="BN12" s="17" t="s">
        <v>59</v>
      </c>
      <c r="BP12" s="54"/>
      <c r="BQ12" s="19"/>
      <c r="BR12" s="19"/>
      <c r="BS12" s="19"/>
      <c r="BT12" s="19"/>
    </row>
    <row r="13" spans="4:68" ht="12.75">
      <c r="D13" s="6" t="s">
        <v>24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 t="s">
        <v>24</v>
      </c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P13" s="31"/>
    </row>
    <row r="14" spans="4:68" ht="12.75">
      <c r="D14" s="7" t="s">
        <v>25</v>
      </c>
      <c r="E14" s="8" t="s">
        <v>26</v>
      </c>
      <c r="F14" s="9">
        <v>20</v>
      </c>
      <c r="G14" s="9">
        <v>6</v>
      </c>
      <c r="H14" s="9">
        <v>8</v>
      </c>
      <c r="I14" s="9">
        <v>7</v>
      </c>
      <c r="J14" s="9">
        <v>3</v>
      </c>
      <c r="K14" s="9">
        <v>4</v>
      </c>
      <c r="L14" s="9">
        <v>1</v>
      </c>
      <c r="M14" s="9">
        <v>8</v>
      </c>
      <c r="N14" s="9">
        <v>1</v>
      </c>
      <c r="O14" s="9">
        <v>4</v>
      </c>
      <c r="P14" s="9">
        <v>8</v>
      </c>
      <c r="Q14" s="9">
        <v>8</v>
      </c>
      <c r="R14" s="9">
        <v>5</v>
      </c>
      <c r="S14" s="9">
        <v>10</v>
      </c>
      <c r="T14" s="9">
        <v>15</v>
      </c>
      <c r="U14" s="9">
        <v>15</v>
      </c>
      <c r="V14" s="9">
        <v>6</v>
      </c>
      <c r="W14" s="9">
        <v>7</v>
      </c>
      <c r="X14" s="9">
        <v>7</v>
      </c>
      <c r="Y14" s="9">
        <v>7</v>
      </c>
      <c r="Z14" s="9">
        <v>8</v>
      </c>
      <c r="AA14" s="9">
        <v>3</v>
      </c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5"/>
      <c r="AQ14" s="7" t="s">
        <v>25</v>
      </c>
      <c r="AR14" s="8" t="s">
        <v>26</v>
      </c>
      <c r="AS14" s="33">
        <v>0.1941747572815534</v>
      </c>
      <c r="AT14" s="33">
        <v>0.06593406593406594</v>
      </c>
      <c r="AU14" s="33">
        <v>0.07079646017699115</v>
      </c>
      <c r="AV14" s="33">
        <v>0.07954545454545454</v>
      </c>
      <c r="AW14" s="33">
        <v>0.0379746835443038</v>
      </c>
      <c r="AX14" s="33">
        <v>0.04081632653061224</v>
      </c>
      <c r="AY14" s="33">
        <v>0.014492753623188406</v>
      </c>
      <c r="AZ14" s="33">
        <v>0.09195402298850575</v>
      </c>
      <c r="BA14" s="33">
        <v>0.00980392156862745</v>
      </c>
      <c r="BB14" s="33">
        <v>0.032520325203252036</v>
      </c>
      <c r="BC14" s="33">
        <v>0.06349206349206349</v>
      </c>
      <c r="BD14" s="33">
        <v>0.07207207207207207</v>
      </c>
      <c r="BE14" s="33">
        <v>0.03164556962025317</v>
      </c>
      <c r="BF14" s="33">
        <v>0.08264462809917356</v>
      </c>
      <c r="BG14" s="33">
        <v>0.09615384615384616</v>
      </c>
      <c r="BH14" s="33">
        <v>0.10948905109489052</v>
      </c>
      <c r="BI14" s="33">
        <v>0.04195804195804196</v>
      </c>
      <c r="BJ14" s="33">
        <v>0.05555555555555555</v>
      </c>
      <c r="BK14" s="33">
        <v>0.04861111111111111</v>
      </c>
      <c r="BL14" s="33">
        <v>0.059322033898305086</v>
      </c>
      <c r="BM14" s="33">
        <v>0.057971014492753624</v>
      </c>
      <c r="BN14" s="59">
        <v>0.020134228187919462</v>
      </c>
      <c r="BP14" s="31">
        <v>2</v>
      </c>
    </row>
    <row r="15" spans="4:68" ht="12.75">
      <c r="D15" s="7" t="s">
        <v>25</v>
      </c>
      <c r="E15" s="8" t="s">
        <v>27</v>
      </c>
      <c r="F15" s="9">
        <v>0</v>
      </c>
      <c r="G15" s="9">
        <v>3</v>
      </c>
      <c r="H15" s="9">
        <v>5</v>
      </c>
      <c r="I15" s="9">
        <v>2</v>
      </c>
      <c r="J15" s="9">
        <v>2</v>
      </c>
      <c r="K15" s="9">
        <v>2</v>
      </c>
      <c r="L15" s="9">
        <v>0</v>
      </c>
      <c r="M15" s="9">
        <v>2</v>
      </c>
      <c r="N15" s="9">
        <v>1</v>
      </c>
      <c r="O15" s="9">
        <v>3</v>
      </c>
      <c r="P15" s="9">
        <v>2</v>
      </c>
      <c r="Q15" s="9">
        <v>0</v>
      </c>
      <c r="R15" s="9">
        <v>3</v>
      </c>
      <c r="S15" s="9">
        <v>0</v>
      </c>
      <c r="T15" s="9">
        <v>3</v>
      </c>
      <c r="U15" s="9">
        <v>4</v>
      </c>
      <c r="V15" s="9">
        <v>2</v>
      </c>
      <c r="W15" s="9">
        <v>1</v>
      </c>
      <c r="X15" s="9">
        <v>4</v>
      </c>
      <c r="Y15" s="9">
        <v>1</v>
      </c>
      <c r="Z15" s="9">
        <v>7</v>
      </c>
      <c r="AA15" s="9">
        <v>2</v>
      </c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5"/>
      <c r="AQ15" s="7" t="s">
        <v>25</v>
      </c>
      <c r="AR15" s="8" t="s">
        <v>27</v>
      </c>
      <c r="AS15" s="33">
        <v>0</v>
      </c>
      <c r="AT15" s="33">
        <v>0.03296703296703297</v>
      </c>
      <c r="AU15" s="33">
        <v>0.04424778761061947</v>
      </c>
      <c r="AV15" s="33">
        <v>0.022727272727272728</v>
      </c>
      <c r="AW15" s="33">
        <v>0.02531645569620253</v>
      </c>
      <c r="AX15" s="33">
        <v>0.02040816326530612</v>
      </c>
      <c r="AY15" s="33">
        <v>0</v>
      </c>
      <c r="AZ15" s="33">
        <v>0.022988505747126436</v>
      </c>
      <c r="BA15" s="33">
        <v>0.00980392156862745</v>
      </c>
      <c r="BB15" s="33">
        <v>0.024390243902439025</v>
      </c>
      <c r="BC15" s="33">
        <v>0.015873015873015872</v>
      </c>
      <c r="BD15" s="33">
        <v>0</v>
      </c>
      <c r="BE15" s="33">
        <v>0.0189873417721519</v>
      </c>
      <c r="BF15" s="33">
        <v>0</v>
      </c>
      <c r="BG15" s="33">
        <v>0.019230769230769232</v>
      </c>
      <c r="BH15" s="33">
        <v>0.029197080291970802</v>
      </c>
      <c r="BI15" s="33">
        <v>0.013986013986013986</v>
      </c>
      <c r="BJ15" s="33">
        <v>0.007936507936507936</v>
      </c>
      <c r="BK15" s="33">
        <v>0.027777777777777776</v>
      </c>
      <c r="BL15" s="33">
        <v>0.00847457627118644</v>
      </c>
      <c r="BM15" s="33">
        <v>0.050724637681159424</v>
      </c>
      <c r="BN15" s="60">
        <v>0.01342281879194631</v>
      </c>
      <c r="BP15" s="31">
        <v>1.3</v>
      </c>
    </row>
    <row r="16" spans="4:68" ht="12.75">
      <c r="D16" s="7" t="s">
        <v>28</v>
      </c>
      <c r="E16" s="8" t="s">
        <v>29</v>
      </c>
      <c r="F16" s="9">
        <v>4</v>
      </c>
      <c r="G16" s="9">
        <v>4</v>
      </c>
      <c r="H16" s="9">
        <v>3</v>
      </c>
      <c r="I16" s="9">
        <v>5</v>
      </c>
      <c r="J16" s="9">
        <v>6</v>
      </c>
      <c r="K16" s="9">
        <v>12</v>
      </c>
      <c r="L16" s="9">
        <v>5</v>
      </c>
      <c r="M16" s="9">
        <v>4</v>
      </c>
      <c r="N16" s="9">
        <v>4</v>
      </c>
      <c r="O16" s="9">
        <v>11</v>
      </c>
      <c r="P16" s="9">
        <v>4</v>
      </c>
      <c r="Q16" s="9">
        <v>8</v>
      </c>
      <c r="R16" s="9">
        <v>8</v>
      </c>
      <c r="S16" s="9">
        <v>5</v>
      </c>
      <c r="T16" s="9">
        <v>8</v>
      </c>
      <c r="U16" s="9">
        <v>2</v>
      </c>
      <c r="V16" s="9">
        <v>8</v>
      </c>
      <c r="W16" s="9">
        <v>18</v>
      </c>
      <c r="X16" s="9">
        <v>14</v>
      </c>
      <c r="Y16" s="9">
        <v>6</v>
      </c>
      <c r="Z16" s="9">
        <v>17</v>
      </c>
      <c r="AA16" s="9">
        <v>13</v>
      </c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5"/>
      <c r="AQ16" s="7" t="s">
        <v>28</v>
      </c>
      <c r="AR16" s="8" t="s">
        <v>29</v>
      </c>
      <c r="AS16" s="33">
        <v>0.038834951456310676</v>
      </c>
      <c r="AT16" s="33">
        <v>0.04395604395604396</v>
      </c>
      <c r="AU16" s="33">
        <v>0.02654867256637168</v>
      </c>
      <c r="AV16" s="33">
        <v>0.056818181818181816</v>
      </c>
      <c r="AW16" s="33">
        <v>0.0759493670886076</v>
      </c>
      <c r="AX16" s="33">
        <v>0.12244897959183673</v>
      </c>
      <c r="AY16" s="33">
        <v>0.07246376811594203</v>
      </c>
      <c r="AZ16" s="33">
        <v>0.04597701149425287</v>
      </c>
      <c r="BA16" s="33">
        <v>0.0392156862745098</v>
      </c>
      <c r="BB16" s="33">
        <v>0.08943089430894309</v>
      </c>
      <c r="BC16" s="33">
        <v>0.031746031746031744</v>
      </c>
      <c r="BD16" s="33">
        <v>0.07207207207207207</v>
      </c>
      <c r="BE16" s="33">
        <v>0.05063291139240506</v>
      </c>
      <c r="BF16" s="33">
        <v>0.04132231404958678</v>
      </c>
      <c r="BG16" s="33">
        <v>0.05128205128205128</v>
      </c>
      <c r="BH16" s="33">
        <v>0.014598540145985401</v>
      </c>
      <c r="BI16" s="33">
        <v>0.055944055944055944</v>
      </c>
      <c r="BJ16" s="33">
        <v>0.14285714285714285</v>
      </c>
      <c r="BK16" s="33">
        <v>0.09722222222222222</v>
      </c>
      <c r="BL16" s="33">
        <v>0.05084745762711865</v>
      </c>
      <c r="BM16" s="33">
        <v>0.12318840579710146</v>
      </c>
      <c r="BN16" s="60">
        <v>0.087248322147651</v>
      </c>
      <c r="BP16" s="31">
        <v>8.7</v>
      </c>
    </row>
    <row r="17" spans="4:68" ht="12.75">
      <c r="D17" s="7" t="s">
        <v>30</v>
      </c>
      <c r="E17" s="8" t="s">
        <v>29</v>
      </c>
      <c r="F17" s="9">
        <v>1</v>
      </c>
      <c r="G17" s="9">
        <v>4</v>
      </c>
      <c r="H17" s="9">
        <v>1</v>
      </c>
      <c r="I17" s="9">
        <v>1</v>
      </c>
      <c r="J17" s="9">
        <v>1</v>
      </c>
      <c r="K17" s="9">
        <v>2</v>
      </c>
      <c r="L17" s="9">
        <v>2</v>
      </c>
      <c r="M17" s="9">
        <v>0</v>
      </c>
      <c r="N17" s="9">
        <v>1</v>
      </c>
      <c r="O17" s="9">
        <v>2</v>
      </c>
      <c r="P17" s="9">
        <v>2</v>
      </c>
      <c r="Q17" s="9">
        <v>1</v>
      </c>
      <c r="R17" s="9">
        <v>1</v>
      </c>
      <c r="S17" s="9">
        <v>1</v>
      </c>
      <c r="T17" s="9">
        <v>0</v>
      </c>
      <c r="U17" s="9">
        <v>0</v>
      </c>
      <c r="V17" s="9">
        <v>0</v>
      </c>
      <c r="W17" s="9">
        <v>1</v>
      </c>
      <c r="X17" s="9">
        <v>0</v>
      </c>
      <c r="Y17" s="9">
        <v>0</v>
      </c>
      <c r="Z17" s="9">
        <v>1</v>
      </c>
      <c r="AA17" s="9">
        <v>8</v>
      </c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5"/>
      <c r="AQ17" s="7" t="s">
        <v>30</v>
      </c>
      <c r="AR17" s="8" t="s">
        <v>29</v>
      </c>
      <c r="AS17" s="33">
        <v>0.009708737864077669</v>
      </c>
      <c r="AT17" s="33">
        <v>0.04395604395604396</v>
      </c>
      <c r="AU17" s="33">
        <v>0.008849557522123894</v>
      </c>
      <c r="AV17" s="33">
        <v>0.011363636363636364</v>
      </c>
      <c r="AW17" s="33">
        <v>0.012658227848101266</v>
      </c>
      <c r="AX17" s="33">
        <v>0.02040816326530612</v>
      </c>
      <c r="AY17" s="33">
        <v>0.028985507246376812</v>
      </c>
      <c r="AZ17" s="33">
        <v>0</v>
      </c>
      <c r="BA17" s="33">
        <v>0.00980392156862745</v>
      </c>
      <c r="BB17" s="33">
        <v>0.016260162601626018</v>
      </c>
      <c r="BC17" s="33">
        <v>0.015873015873015872</v>
      </c>
      <c r="BD17" s="33">
        <v>0.009009009009009009</v>
      </c>
      <c r="BE17" s="33">
        <v>0.006329113924050633</v>
      </c>
      <c r="BF17" s="33">
        <v>0.008264462809917356</v>
      </c>
      <c r="BG17" s="33">
        <v>0</v>
      </c>
      <c r="BH17" s="33">
        <v>0</v>
      </c>
      <c r="BI17" s="33">
        <v>0</v>
      </c>
      <c r="BJ17" s="33">
        <v>0.007936507936507936</v>
      </c>
      <c r="BK17" s="33">
        <v>0</v>
      </c>
      <c r="BL17" s="33">
        <v>0</v>
      </c>
      <c r="BM17" s="33">
        <v>0.007246376811594203</v>
      </c>
      <c r="BN17" s="60">
        <v>0.05369127516778524</v>
      </c>
      <c r="BP17" s="31">
        <v>5.4</v>
      </c>
    </row>
    <row r="18" spans="4:68" ht="12.75">
      <c r="D18" s="7" t="s">
        <v>31</v>
      </c>
      <c r="E18" s="8" t="s">
        <v>29</v>
      </c>
      <c r="F18" s="9">
        <v>1</v>
      </c>
      <c r="G18" s="9">
        <v>2</v>
      </c>
      <c r="H18" s="9">
        <v>0</v>
      </c>
      <c r="I18" s="9">
        <v>2</v>
      </c>
      <c r="J18" s="9">
        <v>0</v>
      </c>
      <c r="K18" s="9">
        <v>1</v>
      </c>
      <c r="L18" s="9">
        <v>0</v>
      </c>
      <c r="M18" s="9">
        <v>1</v>
      </c>
      <c r="N18" s="9">
        <v>1</v>
      </c>
      <c r="O18" s="9">
        <v>1</v>
      </c>
      <c r="P18" s="9">
        <v>0</v>
      </c>
      <c r="Q18" s="9">
        <v>2</v>
      </c>
      <c r="R18" s="9">
        <v>0</v>
      </c>
      <c r="S18" s="9">
        <v>1</v>
      </c>
      <c r="T18" s="9">
        <v>0</v>
      </c>
      <c r="U18" s="9">
        <v>1</v>
      </c>
      <c r="V18" s="9">
        <v>0</v>
      </c>
      <c r="W18" s="9">
        <v>0</v>
      </c>
      <c r="X18" s="9">
        <v>1</v>
      </c>
      <c r="Y18" s="9">
        <v>0</v>
      </c>
      <c r="Z18" s="9">
        <v>0</v>
      </c>
      <c r="AA18" s="9">
        <v>0</v>
      </c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5"/>
      <c r="AQ18" s="7" t="s">
        <v>31</v>
      </c>
      <c r="AR18" s="8" t="s">
        <v>29</v>
      </c>
      <c r="AS18" s="33">
        <v>0.009708737864077669</v>
      </c>
      <c r="AT18" s="33">
        <v>0.02197802197802198</v>
      </c>
      <c r="AU18" s="33">
        <v>0</v>
      </c>
      <c r="AV18" s="33">
        <v>0.022727272727272728</v>
      </c>
      <c r="AW18" s="33">
        <v>0</v>
      </c>
      <c r="AX18" s="33">
        <v>0.01020408163265306</v>
      </c>
      <c r="AY18" s="33">
        <v>0</v>
      </c>
      <c r="AZ18" s="33">
        <v>0.011494252873563218</v>
      </c>
      <c r="BA18" s="33">
        <v>0.00980392156862745</v>
      </c>
      <c r="BB18" s="33">
        <v>0.008130081300813009</v>
      </c>
      <c r="BC18" s="33">
        <v>0</v>
      </c>
      <c r="BD18" s="33">
        <v>0.018018018018018018</v>
      </c>
      <c r="BE18" s="33">
        <v>0</v>
      </c>
      <c r="BF18" s="33">
        <v>0.008264462809917356</v>
      </c>
      <c r="BG18" s="33">
        <v>0</v>
      </c>
      <c r="BH18" s="33">
        <v>0.0072992700729927005</v>
      </c>
      <c r="BI18" s="33">
        <v>0</v>
      </c>
      <c r="BJ18" s="33">
        <v>0</v>
      </c>
      <c r="BK18" s="33">
        <v>0.006944444444444444</v>
      </c>
      <c r="BL18" s="33">
        <v>0</v>
      </c>
      <c r="BM18" s="33">
        <v>0</v>
      </c>
      <c r="BN18" s="60">
        <v>0</v>
      </c>
      <c r="BP18" s="31"/>
    </row>
    <row r="19" spans="4:68" ht="12.75">
      <c r="D19" s="7" t="s">
        <v>60</v>
      </c>
      <c r="E19" s="8" t="s">
        <v>27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9">
        <v>4</v>
      </c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5"/>
      <c r="AQ19" s="46" t="s">
        <v>60</v>
      </c>
      <c r="AR19" s="47" t="s">
        <v>27</v>
      </c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60">
        <v>0.02684563758389262</v>
      </c>
      <c r="BP19" s="31">
        <v>2.7</v>
      </c>
    </row>
    <row r="20" spans="4:68" ht="12.75">
      <c r="D20" s="7" t="s">
        <v>63</v>
      </c>
      <c r="E20" s="8" t="s">
        <v>27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1</v>
      </c>
      <c r="AA20" s="41">
        <v>0</v>
      </c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5"/>
      <c r="AQ20" s="42"/>
      <c r="AR20" s="43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60"/>
      <c r="BP20" s="31"/>
    </row>
    <row r="21" spans="4:68" ht="12.75">
      <c r="D21" s="5"/>
      <c r="E21" s="10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5"/>
      <c r="AQ21" s="45"/>
      <c r="AR21" s="49"/>
      <c r="AS21" s="50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60"/>
      <c r="BP21" s="31"/>
    </row>
    <row r="22" spans="4:68" ht="12.75">
      <c r="D22" s="6" t="s">
        <v>57</v>
      </c>
      <c r="E22" s="10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6" t="s">
        <v>57</v>
      </c>
      <c r="AR22" s="10"/>
      <c r="AS22" s="11"/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60">
        <v>0</v>
      </c>
      <c r="BP22" s="31"/>
    </row>
    <row r="23" spans="4:68" ht="12.75">
      <c r="D23" s="7" t="s">
        <v>32</v>
      </c>
      <c r="E23" s="8" t="s">
        <v>27</v>
      </c>
      <c r="F23" s="9">
        <v>30</v>
      </c>
      <c r="G23" s="9">
        <v>22</v>
      </c>
      <c r="H23" s="9">
        <v>36</v>
      </c>
      <c r="I23" s="9">
        <v>29</v>
      </c>
      <c r="J23" s="9">
        <v>12</v>
      </c>
      <c r="K23" s="9">
        <v>31</v>
      </c>
      <c r="L23" s="9">
        <v>21</v>
      </c>
      <c r="M23" s="9">
        <v>21</v>
      </c>
      <c r="N23" s="9">
        <v>52</v>
      </c>
      <c r="O23" s="9">
        <v>38</v>
      </c>
      <c r="P23" s="9">
        <v>52</v>
      </c>
      <c r="Q23" s="9">
        <v>45</v>
      </c>
      <c r="R23" s="9">
        <v>63</v>
      </c>
      <c r="S23" s="9">
        <v>55</v>
      </c>
      <c r="T23" s="9">
        <v>49</v>
      </c>
      <c r="U23" s="9">
        <v>60</v>
      </c>
      <c r="V23" s="9">
        <v>53</v>
      </c>
      <c r="W23" s="9">
        <v>38</v>
      </c>
      <c r="X23" s="9">
        <v>63</v>
      </c>
      <c r="Y23" s="9">
        <v>54</v>
      </c>
      <c r="Z23" s="9">
        <v>40</v>
      </c>
      <c r="AA23" s="9">
        <v>36</v>
      </c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5"/>
      <c r="AQ23" s="7" t="s">
        <v>32</v>
      </c>
      <c r="AR23" s="8" t="s">
        <v>27</v>
      </c>
      <c r="AS23" s="33">
        <v>0.2912621359223301</v>
      </c>
      <c r="AT23" s="33">
        <v>0.24175824175824176</v>
      </c>
      <c r="AU23" s="33">
        <v>0.3185840707964602</v>
      </c>
      <c r="AV23" s="33">
        <v>0.32954545454545453</v>
      </c>
      <c r="AW23" s="33">
        <v>0.1518987341772152</v>
      </c>
      <c r="AX23" s="33">
        <v>0.3163265306122449</v>
      </c>
      <c r="AY23" s="33">
        <v>0.30434782608695654</v>
      </c>
      <c r="AZ23" s="33">
        <v>0.2413793103448276</v>
      </c>
      <c r="BA23" s="33">
        <v>0.5098039215686274</v>
      </c>
      <c r="BB23" s="33">
        <v>0.3089430894308943</v>
      </c>
      <c r="BC23" s="33">
        <v>0.4126984126984127</v>
      </c>
      <c r="BD23" s="33">
        <v>0.40540540540540543</v>
      </c>
      <c r="BE23" s="33">
        <v>0.3987341772151899</v>
      </c>
      <c r="BF23" s="33">
        <v>0.45454545454545453</v>
      </c>
      <c r="BG23" s="33">
        <v>0.3141025641025641</v>
      </c>
      <c r="BH23" s="33">
        <v>0.43795620437956206</v>
      </c>
      <c r="BI23" s="33">
        <v>0.3706293706293706</v>
      </c>
      <c r="BJ23" s="33">
        <v>0.30158730158730157</v>
      </c>
      <c r="BK23" s="33">
        <v>0.4375</v>
      </c>
      <c r="BL23" s="33">
        <v>0.4576271186440678</v>
      </c>
      <c r="BM23" s="33">
        <v>0.2898550724637681</v>
      </c>
      <c r="BN23" s="60">
        <v>0.24161073825503357</v>
      </c>
      <c r="BP23" s="31">
        <v>24.2</v>
      </c>
    </row>
    <row r="24" spans="4:68" ht="12.75">
      <c r="D24" s="7" t="s">
        <v>33</v>
      </c>
      <c r="E24" s="8" t="s">
        <v>27</v>
      </c>
      <c r="F24" s="9">
        <v>23</v>
      </c>
      <c r="G24" s="9">
        <v>26</v>
      </c>
      <c r="H24" s="9">
        <v>24</v>
      </c>
      <c r="I24" s="9">
        <v>10</v>
      </c>
      <c r="J24" s="9">
        <v>13</v>
      </c>
      <c r="K24" s="9">
        <v>8</v>
      </c>
      <c r="L24" s="9">
        <v>7</v>
      </c>
      <c r="M24" s="9">
        <v>14</v>
      </c>
      <c r="N24" s="9">
        <v>12</v>
      </c>
      <c r="O24" s="9">
        <v>21</v>
      </c>
      <c r="P24" s="9">
        <v>11</v>
      </c>
      <c r="Q24" s="9">
        <v>17</v>
      </c>
      <c r="R24" s="9">
        <v>32</v>
      </c>
      <c r="S24" s="9">
        <v>18</v>
      </c>
      <c r="T24" s="9">
        <v>24</v>
      </c>
      <c r="U24" s="9">
        <v>18</v>
      </c>
      <c r="V24" s="9">
        <v>32</v>
      </c>
      <c r="W24" s="9">
        <v>14</v>
      </c>
      <c r="X24" s="9">
        <v>10</v>
      </c>
      <c r="Y24" s="9">
        <v>2</v>
      </c>
      <c r="Z24" s="9">
        <v>15</v>
      </c>
      <c r="AA24" s="9">
        <v>26</v>
      </c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5"/>
      <c r="AQ24" s="7" t="s">
        <v>33</v>
      </c>
      <c r="AR24" s="8" t="s">
        <v>27</v>
      </c>
      <c r="AS24" s="33">
        <v>0.22330097087378642</v>
      </c>
      <c r="AT24" s="33">
        <v>0.2857142857142857</v>
      </c>
      <c r="AU24" s="33">
        <v>0.21238938053097345</v>
      </c>
      <c r="AV24" s="33">
        <v>0.11363636363636363</v>
      </c>
      <c r="AW24" s="33">
        <v>0.16455696202531644</v>
      </c>
      <c r="AX24" s="33">
        <v>0.08163265306122448</v>
      </c>
      <c r="AY24" s="33">
        <v>0.10144927536231885</v>
      </c>
      <c r="AZ24" s="33">
        <v>0.16091954022988506</v>
      </c>
      <c r="BA24" s="33">
        <v>0.11764705882352941</v>
      </c>
      <c r="BB24" s="33">
        <v>0.17073170731707318</v>
      </c>
      <c r="BC24" s="33">
        <v>0.0873015873015873</v>
      </c>
      <c r="BD24" s="33">
        <v>0.15315315315315314</v>
      </c>
      <c r="BE24" s="33">
        <v>0.20253164556962025</v>
      </c>
      <c r="BF24" s="33">
        <v>0.1487603305785124</v>
      </c>
      <c r="BG24" s="33">
        <v>0.15384615384615385</v>
      </c>
      <c r="BH24" s="33">
        <v>0.13138686131386862</v>
      </c>
      <c r="BI24" s="33">
        <v>0.22377622377622378</v>
      </c>
      <c r="BJ24" s="33">
        <v>0.1111111111111111</v>
      </c>
      <c r="BK24" s="33">
        <v>0.06944444444444445</v>
      </c>
      <c r="BL24" s="33">
        <v>0.01694915254237288</v>
      </c>
      <c r="BM24" s="33">
        <v>0.10869565217391304</v>
      </c>
      <c r="BN24" s="60">
        <v>0.174496644295302</v>
      </c>
      <c r="BP24" s="31">
        <v>17.4</v>
      </c>
    </row>
    <row r="25" spans="4:68" ht="12.75">
      <c r="D25" s="7" t="s">
        <v>34</v>
      </c>
      <c r="E25" s="8" t="s">
        <v>27</v>
      </c>
      <c r="F25" s="9">
        <v>6</v>
      </c>
      <c r="G25" s="9">
        <v>10</v>
      </c>
      <c r="H25" s="9">
        <v>12</v>
      </c>
      <c r="I25" s="9">
        <v>7</v>
      </c>
      <c r="J25" s="9">
        <v>15</v>
      </c>
      <c r="K25" s="9">
        <v>15</v>
      </c>
      <c r="L25" s="9">
        <v>19</v>
      </c>
      <c r="M25" s="9">
        <v>19</v>
      </c>
      <c r="N25" s="9">
        <v>8</v>
      </c>
      <c r="O25" s="9">
        <v>15</v>
      </c>
      <c r="P25" s="9">
        <v>2</v>
      </c>
      <c r="Q25" s="9">
        <v>3</v>
      </c>
      <c r="R25" s="9">
        <v>6</v>
      </c>
      <c r="S25" s="9">
        <v>4</v>
      </c>
      <c r="T25" s="9">
        <v>3</v>
      </c>
      <c r="U25" s="9">
        <v>6</v>
      </c>
      <c r="V25" s="9">
        <v>5</v>
      </c>
      <c r="W25" s="9">
        <v>2</v>
      </c>
      <c r="X25" s="12" t="s">
        <v>35</v>
      </c>
      <c r="Y25" s="9">
        <v>2</v>
      </c>
      <c r="Z25" s="9">
        <v>3</v>
      </c>
      <c r="AA25" s="9">
        <v>1</v>
      </c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5"/>
      <c r="AQ25" s="7" t="s">
        <v>34</v>
      </c>
      <c r="AR25" s="8" t="s">
        <v>27</v>
      </c>
      <c r="AS25" s="33">
        <v>0.05825242718446602</v>
      </c>
      <c r="AT25" s="33">
        <v>0.10989010989010989</v>
      </c>
      <c r="AU25" s="33">
        <v>0.10619469026548672</v>
      </c>
      <c r="AV25" s="33">
        <v>0.07954545454545454</v>
      </c>
      <c r="AW25" s="33">
        <v>0.189873417721519</v>
      </c>
      <c r="AX25" s="33">
        <v>0.15306122448979592</v>
      </c>
      <c r="AY25" s="33">
        <v>0.2753623188405797</v>
      </c>
      <c r="AZ25" s="33">
        <v>0.21839080459770116</v>
      </c>
      <c r="BA25" s="33">
        <v>0.0784313725490196</v>
      </c>
      <c r="BB25" s="33">
        <v>0.12195121951219512</v>
      </c>
      <c r="BC25" s="33">
        <v>0.015873015873015872</v>
      </c>
      <c r="BD25" s="33">
        <v>0.02702702702702703</v>
      </c>
      <c r="BE25" s="33">
        <v>0.0379746835443038</v>
      </c>
      <c r="BF25" s="33">
        <v>0.03305785123966942</v>
      </c>
      <c r="BG25" s="33">
        <v>0.019230769230769232</v>
      </c>
      <c r="BH25" s="33">
        <v>0.043795620437956206</v>
      </c>
      <c r="BI25" s="33">
        <v>0.03496503496503497</v>
      </c>
      <c r="BJ25" s="33">
        <v>0.015873015873015872</v>
      </c>
      <c r="BK25" s="33" t="s">
        <v>58</v>
      </c>
      <c r="BL25" s="33">
        <v>0.01694915254237288</v>
      </c>
      <c r="BM25" s="33">
        <v>0.021739130434782608</v>
      </c>
      <c r="BN25" s="60">
        <v>0.006711409395973155</v>
      </c>
      <c r="BP25" s="31">
        <v>0.7</v>
      </c>
    </row>
    <row r="26" spans="4:68" ht="12.75">
      <c r="D26" s="7" t="s">
        <v>36</v>
      </c>
      <c r="E26" s="8" t="s">
        <v>37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9">
        <v>19</v>
      </c>
      <c r="Q26" s="9">
        <v>12</v>
      </c>
      <c r="R26" s="9">
        <v>19</v>
      </c>
      <c r="S26" s="9">
        <v>18</v>
      </c>
      <c r="T26" s="9">
        <v>25</v>
      </c>
      <c r="U26" s="9">
        <v>22</v>
      </c>
      <c r="V26" s="9">
        <v>23</v>
      </c>
      <c r="W26" s="9">
        <v>26</v>
      </c>
      <c r="X26" s="9">
        <v>27</v>
      </c>
      <c r="Y26" s="9">
        <v>29</v>
      </c>
      <c r="Z26" s="9">
        <v>30</v>
      </c>
      <c r="AA26" s="9">
        <v>31</v>
      </c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5"/>
      <c r="AQ26" s="7" t="s">
        <v>36</v>
      </c>
      <c r="AR26" s="8" t="s">
        <v>37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0.15079365079365079</v>
      </c>
      <c r="BD26" s="33">
        <v>0.10810810810810811</v>
      </c>
      <c r="BE26" s="33">
        <v>0.12025316455696203</v>
      </c>
      <c r="BF26" s="33">
        <v>0.1487603305785124</v>
      </c>
      <c r="BG26" s="33">
        <v>0.16025641025641027</v>
      </c>
      <c r="BH26" s="33">
        <v>0.16058394160583941</v>
      </c>
      <c r="BI26" s="33">
        <v>0.16083916083916083</v>
      </c>
      <c r="BJ26" s="33">
        <v>0.20634920634920634</v>
      </c>
      <c r="BK26" s="33">
        <v>0.1875</v>
      </c>
      <c r="BL26" s="33">
        <v>0.2457627118644068</v>
      </c>
      <c r="BM26" s="33">
        <v>0.21739130434782608</v>
      </c>
      <c r="BN26" s="60">
        <v>0.2080536912751678</v>
      </c>
      <c r="BP26" s="31">
        <v>20.8</v>
      </c>
    </row>
    <row r="27" spans="4:68" ht="12.75">
      <c r="D27" s="5"/>
      <c r="E27" s="10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10"/>
      <c r="AS27" s="11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60"/>
      <c r="BP27" s="31"/>
    </row>
    <row r="28" spans="4:68" ht="12.75">
      <c r="D28" s="6" t="s">
        <v>38</v>
      </c>
      <c r="E28" s="10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 t="s">
        <v>38</v>
      </c>
      <c r="AR28" s="10"/>
      <c r="AS28" s="11"/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60">
        <v>0</v>
      </c>
      <c r="BP28" s="31"/>
    </row>
    <row r="29" spans="4:68" ht="12.75">
      <c r="D29" s="7" t="s">
        <v>39</v>
      </c>
      <c r="E29" s="8" t="s">
        <v>37</v>
      </c>
      <c r="F29" s="9">
        <v>6</v>
      </c>
      <c r="G29" s="9">
        <v>7</v>
      </c>
      <c r="H29" s="9">
        <v>5</v>
      </c>
      <c r="I29" s="9">
        <v>6</v>
      </c>
      <c r="J29" s="9">
        <v>7</v>
      </c>
      <c r="K29" s="9">
        <v>6</v>
      </c>
      <c r="L29" s="9">
        <v>2</v>
      </c>
      <c r="M29" s="9">
        <v>3</v>
      </c>
      <c r="N29" s="9">
        <v>4</v>
      </c>
      <c r="O29" s="9">
        <v>3</v>
      </c>
      <c r="P29" s="9">
        <v>6</v>
      </c>
      <c r="Q29" s="9">
        <v>2</v>
      </c>
      <c r="R29" s="9">
        <v>5</v>
      </c>
      <c r="S29" s="9">
        <v>2</v>
      </c>
      <c r="T29" s="9">
        <v>8</v>
      </c>
      <c r="U29" s="9">
        <v>3</v>
      </c>
      <c r="V29" s="9">
        <v>10</v>
      </c>
      <c r="W29" s="9">
        <v>10</v>
      </c>
      <c r="X29" s="9">
        <v>6</v>
      </c>
      <c r="Y29" s="9">
        <v>5</v>
      </c>
      <c r="Z29" s="9">
        <v>6</v>
      </c>
      <c r="AA29" s="9">
        <v>4</v>
      </c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5"/>
      <c r="AQ29" s="7" t="s">
        <v>39</v>
      </c>
      <c r="AR29" s="8" t="s">
        <v>37</v>
      </c>
      <c r="AS29" s="33">
        <v>0.05825242718446602</v>
      </c>
      <c r="AT29" s="33">
        <v>0.07692307692307693</v>
      </c>
      <c r="AU29" s="33">
        <v>0.04424778761061947</v>
      </c>
      <c r="AV29" s="33">
        <v>0.06818181818181818</v>
      </c>
      <c r="AW29" s="33">
        <v>0.08860759493670886</v>
      </c>
      <c r="AX29" s="33">
        <v>0.061224489795918366</v>
      </c>
      <c r="AY29" s="33">
        <v>0.028985507246376812</v>
      </c>
      <c r="AZ29" s="33">
        <v>0.034482758620689655</v>
      </c>
      <c r="BA29" s="33">
        <v>0.0392156862745098</v>
      </c>
      <c r="BB29" s="33">
        <v>0.024390243902439025</v>
      </c>
      <c r="BC29" s="33">
        <v>0.047619047619047616</v>
      </c>
      <c r="BD29" s="33">
        <v>0.018018018018018018</v>
      </c>
      <c r="BE29" s="33">
        <v>0.03164556962025317</v>
      </c>
      <c r="BF29" s="33">
        <v>0.01652892561983471</v>
      </c>
      <c r="BG29" s="33">
        <v>0.05128205128205128</v>
      </c>
      <c r="BH29" s="33">
        <v>0.021897810218978103</v>
      </c>
      <c r="BI29" s="33">
        <v>0.06993006993006994</v>
      </c>
      <c r="BJ29" s="33">
        <v>0.07936507936507936</v>
      </c>
      <c r="BK29" s="33">
        <v>0.041666666666666664</v>
      </c>
      <c r="BL29" s="33">
        <v>0.0423728813559322</v>
      </c>
      <c r="BM29" s="33">
        <v>0.043478260869565216</v>
      </c>
      <c r="BN29" s="60">
        <v>0.02684563758389262</v>
      </c>
      <c r="BP29" s="31">
        <v>2.7</v>
      </c>
    </row>
    <row r="30" spans="4:68" ht="12.75" hidden="1">
      <c r="D30" s="7" t="s">
        <v>39</v>
      </c>
      <c r="E30" s="8" t="s">
        <v>27</v>
      </c>
      <c r="F30" s="9">
        <v>1</v>
      </c>
      <c r="G30" s="9">
        <v>2</v>
      </c>
      <c r="H30" s="9">
        <v>2</v>
      </c>
      <c r="I30" s="9">
        <v>1</v>
      </c>
      <c r="J30" s="9">
        <v>1</v>
      </c>
      <c r="K30" s="9">
        <v>3</v>
      </c>
      <c r="L30" s="9">
        <v>1</v>
      </c>
      <c r="M30" s="9">
        <v>1</v>
      </c>
      <c r="N30" s="9">
        <v>1</v>
      </c>
      <c r="O30" s="9">
        <v>4</v>
      </c>
      <c r="P30" s="9">
        <v>2</v>
      </c>
      <c r="Q30" s="9">
        <v>1</v>
      </c>
      <c r="R30" s="9">
        <v>0</v>
      </c>
      <c r="S30" s="9">
        <v>0</v>
      </c>
      <c r="T30" s="9">
        <v>0</v>
      </c>
      <c r="U30" s="9">
        <v>0</v>
      </c>
      <c r="V30" s="12" t="s">
        <v>35</v>
      </c>
      <c r="W30" s="12" t="s">
        <v>35</v>
      </c>
      <c r="X30" s="12" t="s">
        <v>35</v>
      </c>
      <c r="Y30" s="12" t="s">
        <v>35</v>
      </c>
      <c r="Z30" s="12" t="s">
        <v>35</v>
      </c>
      <c r="AA30" s="12" t="s">
        <v>35</v>
      </c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5"/>
      <c r="AQ30" s="7" t="s">
        <v>39</v>
      </c>
      <c r="AR30" s="8" t="s">
        <v>27</v>
      </c>
      <c r="AS30" s="33">
        <v>0.009708737864077669</v>
      </c>
      <c r="AT30" s="33">
        <v>0.02197802197802198</v>
      </c>
      <c r="AU30" s="33">
        <v>0.017699115044247787</v>
      </c>
      <c r="AV30" s="33">
        <v>0.011363636363636364</v>
      </c>
      <c r="AW30" s="33">
        <v>0.012658227848101266</v>
      </c>
      <c r="AX30" s="33">
        <v>0.030612244897959183</v>
      </c>
      <c r="AY30" s="33">
        <v>0.014492753623188406</v>
      </c>
      <c r="AZ30" s="33">
        <v>0.011494252873563218</v>
      </c>
      <c r="BA30" s="33">
        <v>0.00980392156862745</v>
      </c>
      <c r="BB30" s="33">
        <v>0.032520325203252036</v>
      </c>
      <c r="BC30" s="33">
        <v>0.015873015873015872</v>
      </c>
      <c r="BD30" s="33">
        <v>0.009009009009009009</v>
      </c>
      <c r="BE30" s="33">
        <v>0</v>
      </c>
      <c r="BF30" s="33">
        <v>0</v>
      </c>
      <c r="BG30" s="33">
        <v>0</v>
      </c>
      <c r="BH30" s="33">
        <v>0</v>
      </c>
      <c r="BI30" s="33"/>
      <c r="BJ30" s="33"/>
      <c r="BK30" s="33"/>
      <c r="BL30" s="33"/>
      <c r="BM30" s="33"/>
      <c r="BN30" s="60" t="e">
        <v>#VALUE!</v>
      </c>
      <c r="BP30" s="31"/>
    </row>
    <row r="31" spans="4:68" ht="12.75">
      <c r="D31" s="7" t="s">
        <v>40</v>
      </c>
      <c r="E31" s="8" t="s">
        <v>37</v>
      </c>
      <c r="F31" s="9">
        <v>0</v>
      </c>
      <c r="G31" s="9">
        <v>1</v>
      </c>
      <c r="H31" s="9">
        <v>1</v>
      </c>
      <c r="I31" s="9">
        <v>4</v>
      </c>
      <c r="J31" s="9">
        <v>1</v>
      </c>
      <c r="K31" s="9">
        <v>0</v>
      </c>
      <c r="L31" s="9">
        <v>1</v>
      </c>
      <c r="M31" s="9">
        <v>1</v>
      </c>
      <c r="N31" s="9">
        <v>0</v>
      </c>
      <c r="O31" s="9">
        <v>2</v>
      </c>
      <c r="P31" s="9">
        <v>0</v>
      </c>
      <c r="Q31" s="9">
        <v>0</v>
      </c>
      <c r="R31" s="9">
        <v>2</v>
      </c>
      <c r="S31" s="9">
        <v>1</v>
      </c>
      <c r="T31" s="9">
        <v>1</v>
      </c>
      <c r="U31" s="9">
        <v>0</v>
      </c>
      <c r="V31" s="9">
        <v>0</v>
      </c>
      <c r="W31" s="9">
        <v>2</v>
      </c>
      <c r="X31" s="9">
        <v>0</v>
      </c>
      <c r="Y31" s="9">
        <v>1</v>
      </c>
      <c r="Z31" s="9">
        <v>0</v>
      </c>
      <c r="AA31" s="9">
        <v>0</v>
      </c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5"/>
      <c r="AQ31" s="7" t="s">
        <v>40</v>
      </c>
      <c r="AR31" s="8" t="s">
        <v>37</v>
      </c>
      <c r="AS31" s="33">
        <v>0</v>
      </c>
      <c r="AT31" s="33">
        <v>0.01098901098901099</v>
      </c>
      <c r="AU31" s="33">
        <v>0.008849557522123894</v>
      </c>
      <c r="AV31" s="33">
        <v>0.045454545454545456</v>
      </c>
      <c r="AW31" s="33">
        <v>0.012658227848101266</v>
      </c>
      <c r="AX31" s="33">
        <v>0</v>
      </c>
      <c r="AY31" s="33">
        <v>0.014492753623188406</v>
      </c>
      <c r="AZ31" s="33">
        <v>0.011494252873563218</v>
      </c>
      <c r="BA31" s="33">
        <v>0</v>
      </c>
      <c r="BB31" s="33">
        <v>0.016260162601626018</v>
      </c>
      <c r="BC31" s="33">
        <v>0</v>
      </c>
      <c r="BD31" s="33">
        <v>0</v>
      </c>
      <c r="BE31" s="33">
        <v>0.012658227848101266</v>
      </c>
      <c r="BF31" s="33">
        <v>0.008264462809917356</v>
      </c>
      <c r="BG31" s="33">
        <v>0.00641025641025641</v>
      </c>
      <c r="BH31" s="33">
        <v>0</v>
      </c>
      <c r="BI31" s="33">
        <v>0</v>
      </c>
      <c r="BJ31" s="33">
        <v>0.015873015873015872</v>
      </c>
      <c r="BK31" s="33">
        <v>0</v>
      </c>
      <c r="BL31" s="33">
        <v>0.00847457627118644</v>
      </c>
      <c r="BM31" s="33">
        <v>0</v>
      </c>
      <c r="BN31" s="60">
        <v>0</v>
      </c>
      <c r="BP31" s="31"/>
    </row>
    <row r="32" spans="4:68" ht="12.75">
      <c r="D32" s="7" t="s">
        <v>40</v>
      </c>
      <c r="E32" s="8" t="s">
        <v>27</v>
      </c>
      <c r="F32" s="9">
        <v>0</v>
      </c>
      <c r="G32" s="9">
        <v>1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1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1</v>
      </c>
      <c r="U32" s="9">
        <v>0</v>
      </c>
      <c r="V32" s="12" t="s">
        <v>35</v>
      </c>
      <c r="W32" s="12" t="s">
        <v>35</v>
      </c>
      <c r="X32" s="12" t="s">
        <v>35</v>
      </c>
      <c r="Y32" s="12" t="s">
        <v>35</v>
      </c>
      <c r="Z32" s="12" t="s">
        <v>35</v>
      </c>
      <c r="AA32" s="12" t="s">
        <v>35</v>
      </c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5"/>
      <c r="AQ32" s="7" t="s">
        <v>40</v>
      </c>
      <c r="AR32" s="8" t="s">
        <v>27</v>
      </c>
      <c r="AS32" s="33">
        <v>0</v>
      </c>
      <c r="AT32" s="33">
        <v>0.01098901098901099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0.00980392156862745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0.00641025641025641</v>
      </c>
      <c r="BH32" s="33">
        <v>0</v>
      </c>
      <c r="BI32" s="33"/>
      <c r="BJ32" s="33"/>
      <c r="BK32" s="33"/>
      <c r="BL32" s="33"/>
      <c r="BM32" s="33"/>
      <c r="BN32" s="60" t="s">
        <v>58</v>
      </c>
      <c r="BP32" s="31"/>
    </row>
    <row r="33" spans="4:68" ht="12.75" hidden="1">
      <c r="D33" s="7" t="s">
        <v>41</v>
      </c>
      <c r="E33" s="8" t="s">
        <v>37</v>
      </c>
      <c r="F33" s="9">
        <v>3</v>
      </c>
      <c r="G33" s="9">
        <v>1</v>
      </c>
      <c r="H33" s="9">
        <v>5</v>
      </c>
      <c r="I33" s="9">
        <v>1</v>
      </c>
      <c r="J33" s="9">
        <v>0</v>
      </c>
      <c r="K33" s="9">
        <v>2</v>
      </c>
      <c r="L33" s="9">
        <v>2</v>
      </c>
      <c r="M33" s="9">
        <v>2</v>
      </c>
      <c r="N33" s="9">
        <v>0</v>
      </c>
      <c r="O33" s="9">
        <v>2</v>
      </c>
      <c r="P33" s="9">
        <v>2</v>
      </c>
      <c r="Q33" s="9">
        <v>1</v>
      </c>
      <c r="R33" s="12" t="s">
        <v>35</v>
      </c>
      <c r="S33" s="12" t="s">
        <v>35</v>
      </c>
      <c r="T33" s="12" t="s">
        <v>35</v>
      </c>
      <c r="U33" s="12" t="s">
        <v>35</v>
      </c>
      <c r="V33" s="12" t="s">
        <v>35</v>
      </c>
      <c r="W33" s="12" t="s">
        <v>35</v>
      </c>
      <c r="X33" s="12" t="s">
        <v>35</v>
      </c>
      <c r="Y33" s="12" t="s">
        <v>35</v>
      </c>
      <c r="Z33" s="12" t="s">
        <v>35</v>
      </c>
      <c r="AA33" s="12" t="s">
        <v>35</v>
      </c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5"/>
      <c r="AQ33" s="7" t="s">
        <v>41</v>
      </c>
      <c r="AR33" s="8" t="s">
        <v>37</v>
      </c>
      <c r="AS33" s="33">
        <v>0.02912621359223301</v>
      </c>
      <c r="AT33" s="33">
        <v>0.01098901098901099</v>
      </c>
      <c r="AU33" s="33">
        <v>0.04424778761061947</v>
      </c>
      <c r="AV33" s="33">
        <v>0.011363636363636364</v>
      </c>
      <c r="AW33" s="33">
        <v>0</v>
      </c>
      <c r="AX33" s="33">
        <v>0.02040816326530612</v>
      </c>
      <c r="AY33" s="33">
        <v>0.028985507246376812</v>
      </c>
      <c r="AZ33" s="33">
        <v>0.022988505747126436</v>
      </c>
      <c r="BA33" s="33">
        <v>0</v>
      </c>
      <c r="BB33" s="33">
        <v>0.016260162601626018</v>
      </c>
      <c r="BC33" s="33">
        <v>0.015873015873015872</v>
      </c>
      <c r="BD33" s="33">
        <v>0.009009009009009009</v>
      </c>
      <c r="BE33" s="33"/>
      <c r="BF33" s="33"/>
      <c r="BG33" s="33"/>
      <c r="BH33" s="33"/>
      <c r="BI33" s="33"/>
      <c r="BJ33" s="33"/>
      <c r="BK33" s="33"/>
      <c r="BL33" s="33"/>
      <c r="BM33" s="33"/>
      <c r="BN33" s="60" t="e">
        <v>#VALUE!</v>
      </c>
      <c r="BP33" s="31"/>
    </row>
    <row r="34" spans="4:68" ht="12.75" hidden="1">
      <c r="D34" s="7" t="s">
        <v>42</v>
      </c>
      <c r="E34" s="8" t="s">
        <v>27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1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12" t="s">
        <v>35</v>
      </c>
      <c r="V34" s="12" t="s">
        <v>35</v>
      </c>
      <c r="W34" s="12" t="s">
        <v>35</v>
      </c>
      <c r="X34" s="12" t="s">
        <v>35</v>
      </c>
      <c r="Y34" s="12" t="s">
        <v>35</v>
      </c>
      <c r="Z34" s="12" t="s">
        <v>35</v>
      </c>
      <c r="AA34" s="12" t="s">
        <v>35</v>
      </c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5"/>
      <c r="AQ34" s="7" t="s">
        <v>42</v>
      </c>
      <c r="AR34" s="8" t="s">
        <v>27</v>
      </c>
      <c r="AS34" s="33">
        <v>0</v>
      </c>
      <c r="AT34" s="33">
        <v>0</v>
      </c>
      <c r="AU34" s="33">
        <v>0</v>
      </c>
      <c r="AV34" s="33">
        <v>0</v>
      </c>
      <c r="AW34" s="33">
        <v>0</v>
      </c>
      <c r="AX34" s="33">
        <v>0.01020408163265306</v>
      </c>
      <c r="AY34" s="33">
        <v>0</v>
      </c>
      <c r="AZ34" s="33">
        <v>0</v>
      </c>
      <c r="BA34" s="33">
        <v>0</v>
      </c>
      <c r="BB34" s="33">
        <v>0</v>
      </c>
      <c r="BC34" s="33">
        <v>0</v>
      </c>
      <c r="BD34" s="33">
        <v>0</v>
      </c>
      <c r="BE34" s="33">
        <v>0</v>
      </c>
      <c r="BF34" s="33">
        <v>0</v>
      </c>
      <c r="BG34" s="33">
        <v>0</v>
      </c>
      <c r="BH34" s="33"/>
      <c r="BI34" s="33"/>
      <c r="BJ34" s="33"/>
      <c r="BK34" s="33"/>
      <c r="BL34" s="33"/>
      <c r="BM34" s="33"/>
      <c r="BN34" s="60" t="e">
        <v>#VALUE!</v>
      </c>
      <c r="BP34" s="31"/>
    </row>
    <row r="35" spans="4:68" ht="12.75" hidden="1">
      <c r="D35" s="7" t="s">
        <v>43</v>
      </c>
      <c r="E35" s="8" t="s">
        <v>26</v>
      </c>
      <c r="F35" s="9">
        <v>1</v>
      </c>
      <c r="G35" s="9">
        <v>0</v>
      </c>
      <c r="H35" s="9">
        <v>1</v>
      </c>
      <c r="I35" s="9">
        <v>1</v>
      </c>
      <c r="J35" s="9">
        <v>0</v>
      </c>
      <c r="K35" s="9">
        <v>2</v>
      </c>
      <c r="L35" s="9">
        <v>1</v>
      </c>
      <c r="M35" s="9">
        <v>1</v>
      </c>
      <c r="N35" s="9">
        <v>0</v>
      </c>
      <c r="O35" s="9">
        <v>1</v>
      </c>
      <c r="P35" s="9">
        <v>1</v>
      </c>
      <c r="Q35" s="12" t="s">
        <v>35</v>
      </c>
      <c r="R35" s="12" t="s">
        <v>35</v>
      </c>
      <c r="S35" s="12" t="s">
        <v>35</v>
      </c>
      <c r="T35" s="12" t="s">
        <v>35</v>
      </c>
      <c r="U35" s="12" t="s">
        <v>35</v>
      </c>
      <c r="V35" s="12" t="s">
        <v>35</v>
      </c>
      <c r="W35" s="12" t="s">
        <v>35</v>
      </c>
      <c r="X35" s="12" t="s">
        <v>35</v>
      </c>
      <c r="Y35" s="12" t="s">
        <v>35</v>
      </c>
      <c r="Z35" s="12" t="s">
        <v>35</v>
      </c>
      <c r="AA35" s="12" t="s">
        <v>35</v>
      </c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5"/>
      <c r="AQ35" s="7" t="s">
        <v>43</v>
      </c>
      <c r="AR35" s="8" t="s">
        <v>26</v>
      </c>
      <c r="AS35" s="33">
        <v>0.009708737864077669</v>
      </c>
      <c r="AT35" s="33">
        <v>0</v>
      </c>
      <c r="AU35" s="33">
        <v>0.008849557522123894</v>
      </c>
      <c r="AV35" s="33">
        <v>0.011363636363636364</v>
      </c>
      <c r="AW35" s="33">
        <v>0</v>
      </c>
      <c r="AX35" s="33">
        <v>0.02040816326530612</v>
      </c>
      <c r="AY35" s="33">
        <v>0.014492753623188406</v>
      </c>
      <c r="AZ35" s="33">
        <v>0.011494252873563218</v>
      </c>
      <c r="BA35" s="33">
        <v>0</v>
      </c>
      <c r="BB35" s="33">
        <v>0.008130081300813009</v>
      </c>
      <c r="BC35" s="33">
        <v>0.007936507936507936</v>
      </c>
      <c r="BD35" s="33" t="s">
        <v>58</v>
      </c>
      <c r="BE35" s="33"/>
      <c r="BF35" s="33"/>
      <c r="BG35" s="33"/>
      <c r="BH35" s="33"/>
      <c r="BI35" s="33"/>
      <c r="BJ35" s="33"/>
      <c r="BK35" s="33"/>
      <c r="BL35" s="33"/>
      <c r="BM35" s="33"/>
      <c r="BN35" s="60" t="e">
        <v>#VALUE!</v>
      </c>
      <c r="BP35" s="31"/>
    </row>
    <row r="36" spans="4:68" ht="12.75" hidden="1">
      <c r="D36" s="7" t="s">
        <v>44</v>
      </c>
      <c r="E36" s="8" t="s">
        <v>27</v>
      </c>
      <c r="F36" s="9">
        <v>0</v>
      </c>
      <c r="G36" s="9">
        <v>0</v>
      </c>
      <c r="H36" s="9">
        <v>3</v>
      </c>
      <c r="I36" s="9">
        <v>6</v>
      </c>
      <c r="J36" s="9">
        <v>6</v>
      </c>
      <c r="K36" s="9">
        <v>4</v>
      </c>
      <c r="L36" s="9">
        <v>2</v>
      </c>
      <c r="M36" s="9">
        <v>1</v>
      </c>
      <c r="N36" s="9">
        <v>3</v>
      </c>
      <c r="O36" s="9">
        <v>1</v>
      </c>
      <c r="P36" s="9">
        <v>0</v>
      </c>
      <c r="Q36" s="12" t="s">
        <v>35</v>
      </c>
      <c r="R36" s="12" t="s">
        <v>35</v>
      </c>
      <c r="S36" s="12" t="s">
        <v>35</v>
      </c>
      <c r="T36" s="12" t="s">
        <v>35</v>
      </c>
      <c r="U36" s="12" t="s">
        <v>35</v>
      </c>
      <c r="V36" s="12" t="s">
        <v>35</v>
      </c>
      <c r="W36" s="12" t="s">
        <v>35</v>
      </c>
      <c r="X36" s="12" t="s">
        <v>35</v>
      </c>
      <c r="Y36" s="12" t="s">
        <v>35</v>
      </c>
      <c r="Z36" s="12" t="s">
        <v>35</v>
      </c>
      <c r="AA36" s="12" t="s">
        <v>35</v>
      </c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5"/>
      <c r="AQ36" s="7" t="s">
        <v>44</v>
      </c>
      <c r="AR36" s="8" t="s">
        <v>27</v>
      </c>
      <c r="AS36" s="33">
        <v>0</v>
      </c>
      <c r="AT36" s="33">
        <v>0</v>
      </c>
      <c r="AU36" s="33">
        <v>0.02654867256637168</v>
      </c>
      <c r="AV36" s="33">
        <v>0.06818181818181818</v>
      </c>
      <c r="AW36" s="33">
        <v>0.0759493670886076</v>
      </c>
      <c r="AX36" s="33">
        <v>0.04081632653061224</v>
      </c>
      <c r="AY36" s="33">
        <v>0.028985507246376812</v>
      </c>
      <c r="AZ36" s="33">
        <v>0.011494252873563218</v>
      </c>
      <c r="BA36" s="33">
        <v>0.029411764705882353</v>
      </c>
      <c r="BB36" s="33">
        <v>0.008130081300813009</v>
      </c>
      <c r="BC36" s="33">
        <v>0</v>
      </c>
      <c r="BD36" s="33" t="s">
        <v>58</v>
      </c>
      <c r="BE36" s="33"/>
      <c r="BF36" s="33"/>
      <c r="BG36" s="33"/>
      <c r="BH36" s="33"/>
      <c r="BI36" s="33"/>
      <c r="BJ36" s="33"/>
      <c r="BK36" s="33"/>
      <c r="BL36" s="33"/>
      <c r="BM36" s="33"/>
      <c r="BN36" s="60" t="e">
        <v>#VALUE!</v>
      </c>
      <c r="BP36" s="31"/>
    </row>
    <row r="37" spans="4:68" ht="12.75" hidden="1">
      <c r="D37" s="7" t="s">
        <v>45</v>
      </c>
      <c r="E37" s="8" t="s">
        <v>26</v>
      </c>
      <c r="F37" s="9">
        <v>0</v>
      </c>
      <c r="G37" s="9">
        <v>0</v>
      </c>
      <c r="H37" s="9">
        <v>0</v>
      </c>
      <c r="I37" s="9">
        <v>1</v>
      </c>
      <c r="J37" s="9">
        <v>0</v>
      </c>
      <c r="K37" s="9">
        <v>0</v>
      </c>
      <c r="L37" s="9">
        <v>0</v>
      </c>
      <c r="M37" s="9">
        <v>1</v>
      </c>
      <c r="N37" s="9">
        <v>0</v>
      </c>
      <c r="O37" s="9">
        <v>0</v>
      </c>
      <c r="P37" s="9">
        <v>1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12" t="s">
        <v>35</v>
      </c>
      <c r="W37" s="12" t="s">
        <v>35</v>
      </c>
      <c r="X37" s="12" t="s">
        <v>35</v>
      </c>
      <c r="Y37" s="12" t="s">
        <v>35</v>
      </c>
      <c r="Z37" s="12" t="s">
        <v>35</v>
      </c>
      <c r="AA37" s="12" t="s">
        <v>35</v>
      </c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5"/>
      <c r="AQ37" s="7" t="s">
        <v>45</v>
      </c>
      <c r="AR37" s="8" t="s">
        <v>26</v>
      </c>
      <c r="AS37" s="33">
        <v>0</v>
      </c>
      <c r="AT37" s="33">
        <v>0</v>
      </c>
      <c r="AU37" s="33">
        <v>0</v>
      </c>
      <c r="AV37" s="33">
        <v>0.011363636363636364</v>
      </c>
      <c r="AW37" s="33">
        <v>0</v>
      </c>
      <c r="AX37" s="33">
        <v>0</v>
      </c>
      <c r="AY37" s="33">
        <v>0</v>
      </c>
      <c r="AZ37" s="33">
        <v>0.011494252873563218</v>
      </c>
      <c r="BA37" s="33">
        <v>0</v>
      </c>
      <c r="BB37" s="33">
        <v>0</v>
      </c>
      <c r="BC37" s="33">
        <v>0.007936507936507936</v>
      </c>
      <c r="BD37" s="33">
        <v>0</v>
      </c>
      <c r="BE37" s="33">
        <v>0</v>
      </c>
      <c r="BF37" s="33">
        <v>0</v>
      </c>
      <c r="BG37" s="33">
        <v>0</v>
      </c>
      <c r="BH37" s="33">
        <v>0</v>
      </c>
      <c r="BI37" s="33" t="s">
        <v>58</v>
      </c>
      <c r="BJ37" s="33" t="s">
        <v>58</v>
      </c>
      <c r="BK37" s="33" t="s">
        <v>58</v>
      </c>
      <c r="BL37" s="33" t="s">
        <v>58</v>
      </c>
      <c r="BM37" s="33" t="s">
        <v>58</v>
      </c>
      <c r="BN37" s="60" t="e">
        <v>#VALUE!</v>
      </c>
      <c r="BP37" s="31"/>
    </row>
    <row r="38" spans="4:68" ht="12.75">
      <c r="D38" s="7" t="s">
        <v>45</v>
      </c>
      <c r="E38" s="8" t="s">
        <v>27</v>
      </c>
      <c r="F38" s="9">
        <v>3</v>
      </c>
      <c r="G38" s="9">
        <v>1</v>
      </c>
      <c r="H38" s="9">
        <v>6</v>
      </c>
      <c r="I38" s="9">
        <v>2</v>
      </c>
      <c r="J38" s="9">
        <v>4</v>
      </c>
      <c r="K38" s="9">
        <v>3</v>
      </c>
      <c r="L38" s="9">
        <v>3</v>
      </c>
      <c r="M38" s="9">
        <v>3</v>
      </c>
      <c r="N38" s="9">
        <v>5</v>
      </c>
      <c r="O38" s="9">
        <v>6</v>
      </c>
      <c r="P38" s="9">
        <v>5</v>
      </c>
      <c r="Q38" s="9">
        <v>3</v>
      </c>
      <c r="R38" s="9">
        <v>8</v>
      </c>
      <c r="S38" s="9">
        <v>3</v>
      </c>
      <c r="T38" s="9">
        <v>7</v>
      </c>
      <c r="U38" s="9">
        <v>5</v>
      </c>
      <c r="V38" s="9">
        <v>1</v>
      </c>
      <c r="W38" s="9">
        <v>2</v>
      </c>
      <c r="X38" s="9">
        <v>5</v>
      </c>
      <c r="Y38" s="9">
        <v>7</v>
      </c>
      <c r="Z38" s="9">
        <v>6</v>
      </c>
      <c r="AA38" s="9">
        <v>11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5"/>
      <c r="AQ38" s="7" t="s">
        <v>45</v>
      </c>
      <c r="AR38" s="8" t="s">
        <v>27</v>
      </c>
      <c r="AS38" s="33">
        <v>0.02912621359223301</v>
      </c>
      <c r="AT38" s="33">
        <v>0.01098901098901099</v>
      </c>
      <c r="AU38" s="33">
        <v>0.05309734513274336</v>
      </c>
      <c r="AV38" s="33">
        <v>0.022727272727272728</v>
      </c>
      <c r="AW38" s="33">
        <v>0.05063291139240506</v>
      </c>
      <c r="AX38" s="33">
        <v>0.030612244897959183</v>
      </c>
      <c r="AY38" s="33">
        <v>0.043478260869565216</v>
      </c>
      <c r="AZ38" s="33">
        <v>0.034482758620689655</v>
      </c>
      <c r="BA38" s="33">
        <v>0.049019607843137254</v>
      </c>
      <c r="BB38" s="33">
        <v>0.04878048780487805</v>
      </c>
      <c r="BC38" s="33">
        <v>0.03968253968253968</v>
      </c>
      <c r="BD38" s="33">
        <v>0.02702702702702703</v>
      </c>
      <c r="BE38" s="33">
        <v>0.05063291139240506</v>
      </c>
      <c r="BF38" s="33">
        <v>0.024793388429752067</v>
      </c>
      <c r="BG38" s="33">
        <v>0.04487179487179487</v>
      </c>
      <c r="BH38" s="33">
        <v>0.0364963503649635</v>
      </c>
      <c r="BI38" s="33">
        <v>0.006993006993006993</v>
      </c>
      <c r="BJ38" s="33">
        <v>0.015873015873015872</v>
      </c>
      <c r="BK38" s="33">
        <v>0.034722222222222224</v>
      </c>
      <c r="BL38" s="33">
        <v>0.059322033898305086</v>
      </c>
      <c r="BM38" s="33">
        <v>0.043478260869565216</v>
      </c>
      <c r="BN38" s="60">
        <v>0.0738255033557047</v>
      </c>
      <c r="BP38" s="31">
        <v>7.4</v>
      </c>
    </row>
    <row r="39" spans="4:68" ht="12.75" hidden="1">
      <c r="D39" s="7" t="s">
        <v>46</v>
      </c>
      <c r="E39" s="8" t="s">
        <v>37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12" t="s">
        <v>35</v>
      </c>
      <c r="R39" s="12" t="s">
        <v>35</v>
      </c>
      <c r="S39" s="12" t="s">
        <v>35</v>
      </c>
      <c r="T39" s="12" t="s">
        <v>35</v>
      </c>
      <c r="U39" s="12" t="s">
        <v>35</v>
      </c>
      <c r="V39" s="12" t="s">
        <v>35</v>
      </c>
      <c r="W39" s="12" t="s">
        <v>35</v>
      </c>
      <c r="X39" s="12" t="s">
        <v>35</v>
      </c>
      <c r="Y39" s="12" t="s">
        <v>35</v>
      </c>
      <c r="Z39" s="12" t="s">
        <v>35</v>
      </c>
      <c r="AA39" s="12" t="s">
        <v>35</v>
      </c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5"/>
      <c r="AQ39" s="7" t="s">
        <v>46</v>
      </c>
      <c r="AR39" s="8" t="s">
        <v>37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 t="s">
        <v>58</v>
      </c>
      <c r="BE39" s="33" t="s">
        <v>58</v>
      </c>
      <c r="BF39" s="33" t="s">
        <v>58</v>
      </c>
      <c r="BG39" s="33" t="s">
        <v>58</v>
      </c>
      <c r="BH39" s="33" t="s">
        <v>58</v>
      </c>
      <c r="BI39" s="33" t="s">
        <v>58</v>
      </c>
      <c r="BJ39" s="33" t="s">
        <v>58</v>
      </c>
      <c r="BK39" s="33" t="s">
        <v>58</v>
      </c>
      <c r="BL39" s="33" t="s">
        <v>58</v>
      </c>
      <c r="BM39" s="33" t="s">
        <v>58</v>
      </c>
      <c r="BN39" s="60" t="e">
        <v>#VALUE!</v>
      </c>
      <c r="BP39" s="31"/>
    </row>
    <row r="40" spans="4:68" ht="12.75" hidden="1">
      <c r="D40" s="7" t="s">
        <v>46</v>
      </c>
      <c r="E40" s="8" t="s">
        <v>27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12" t="s">
        <v>35</v>
      </c>
      <c r="U40" s="12" t="s">
        <v>35</v>
      </c>
      <c r="V40" s="12" t="s">
        <v>35</v>
      </c>
      <c r="W40" s="12" t="s">
        <v>35</v>
      </c>
      <c r="X40" s="12" t="s">
        <v>35</v>
      </c>
      <c r="Y40" s="12" t="s">
        <v>35</v>
      </c>
      <c r="Z40" s="12" t="s">
        <v>35</v>
      </c>
      <c r="AA40" s="12" t="s">
        <v>35</v>
      </c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5"/>
      <c r="AQ40" s="7" t="s">
        <v>46</v>
      </c>
      <c r="AR40" s="8" t="s">
        <v>27</v>
      </c>
      <c r="AS40" s="33">
        <v>0</v>
      </c>
      <c r="AT40" s="33">
        <v>0</v>
      </c>
      <c r="AU40" s="33">
        <v>0</v>
      </c>
      <c r="AV40" s="33">
        <v>0</v>
      </c>
      <c r="AW40" s="33">
        <v>0</v>
      </c>
      <c r="AX40" s="33">
        <v>0</v>
      </c>
      <c r="AY40" s="33">
        <v>0</v>
      </c>
      <c r="AZ40" s="33">
        <v>0</v>
      </c>
      <c r="BA40" s="33">
        <v>0</v>
      </c>
      <c r="BB40" s="33">
        <v>0</v>
      </c>
      <c r="BC40" s="33">
        <v>0</v>
      </c>
      <c r="BD40" s="33">
        <v>0</v>
      </c>
      <c r="BE40" s="33">
        <v>0</v>
      </c>
      <c r="BF40" s="33">
        <v>0</v>
      </c>
      <c r="BG40" s="33" t="s">
        <v>58</v>
      </c>
      <c r="BH40" s="33" t="s">
        <v>58</v>
      </c>
      <c r="BI40" s="33" t="s">
        <v>58</v>
      </c>
      <c r="BJ40" s="33" t="s">
        <v>58</v>
      </c>
      <c r="BK40" s="33" t="s">
        <v>58</v>
      </c>
      <c r="BL40" s="33" t="s">
        <v>58</v>
      </c>
      <c r="BM40" s="33" t="s">
        <v>58</v>
      </c>
      <c r="BN40" s="60" t="e">
        <v>#VALUE!</v>
      </c>
      <c r="BP40" s="31"/>
    </row>
    <row r="41" spans="4:68" ht="12.75">
      <c r="D41" s="7" t="s">
        <v>47</v>
      </c>
      <c r="E41" s="8" t="s">
        <v>26</v>
      </c>
      <c r="F41" s="9">
        <v>2</v>
      </c>
      <c r="G41" s="9">
        <v>1</v>
      </c>
      <c r="H41" s="9">
        <v>1</v>
      </c>
      <c r="I41" s="9">
        <v>3</v>
      </c>
      <c r="J41" s="9">
        <v>6</v>
      </c>
      <c r="K41" s="9">
        <v>2</v>
      </c>
      <c r="L41" s="9">
        <v>2</v>
      </c>
      <c r="M41" s="9">
        <v>0</v>
      </c>
      <c r="N41" s="9">
        <v>0</v>
      </c>
      <c r="O41" s="9">
        <v>3</v>
      </c>
      <c r="P41" s="9">
        <v>2</v>
      </c>
      <c r="Q41" s="9">
        <v>4</v>
      </c>
      <c r="R41" s="9">
        <v>1</v>
      </c>
      <c r="S41" s="9">
        <v>2</v>
      </c>
      <c r="T41" s="9">
        <v>3</v>
      </c>
      <c r="U41" s="9">
        <v>1</v>
      </c>
      <c r="V41" s="9">
        <v>1</v>
      </c>
      <c r="W41" s="9">
        <v>1</v>
      </c>
      <c r="X41" s="9">
        <v>1</v>
      </c>
      <c r="Y41" s="9">
        <v>2</v>
      </c>
      <c r="Z41" s="9">
        <v>4</v>
      </c>
      <c r="AA41" s="9">
        <v>2</v>
      </c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5"/>
      <c r="AQ41" s="7" t="s">
        <v>47</v>
      </c>
      <c r="AR41" s="8" t="s">
        <v>26</v>
      </c>
      <c r="AS41" s="33">
        <v>0.019417475728155338</v>
      </c>
      <c r="AT41" s="33">
        <v>0.01098901098901099</v>
      </c>
      <c r="AU41" s="33">
        <v>0.008849557522123894</v>
      </c>
      <c r="AV41" s="33">
        <v>0.03409090909090909</v>
      </c>
      <c r="AW41" s="33">
        <v>0.0759493670886076</v>
      </c>
      <c r="AX41" s="33">
        <v>0.02040816326530612</v>
      </c>
      <c r="AY41" s="33">
        <v>0.028985507246376812</v>
      </c>
      <c r="AZ41" s="33">
        <v>0</v>
      </c>
      <c r="BA41" s="33">
        <v>0</v>
      </c>
      <c r="BB41" s="33">
        <v>0.024390243902439025</v>
      </c>
      <c r="BC41" s="33">
        <v>0.015873015873015872</v>
      </c>
      <c r="BD41" s="33">
        <v>0.036036036036036036</v>
      </c>
      <c r="BE41" s="33">
        <v>0.006329113924050633</v>
      </c>
      <c r="BF41" s="33">
        <v>0.01652892561983471</v>
      </c>
      <c r="BG41" s="33">
        <v>0.019230769230769232</v>
      </c>
      <c r="BH41" s="33">
        <v>0.0072992700729927005</v>
      </c>
      <c r="BI41" s="33">
        <v>0.006993006993006993</v>
      </c>
      <c r="BJ41" s="33">
        <v>0.007936507936507936</v>
      </c>
      <c r="BK41" s="33">
        <v>0.006944444444444444</v>
      </c>
      <c r="BL41" s="33">
        <v>0.01694915254237288</v>
      </c>
      <c r="BM41" s="33">
        <v>0.028985507246376812</v>
      </c>
      <c r="BN41" s="60">
        <v>0.01342281879194631</v>
      </c>
      <c r="BP41" s="31">
        <v>1.3</v>
      </c>
    </row>
    <row r="42" spans="4:68" ht="12.75">
      <c r="D42" s="7" t="s">
        <v>47</v>
      </c>
      <c r="E42" s="8" t="s">
        <v>37</v>
      </c>
      <c r="F42" s="9">
        <v>2</v>
      </c>
      <c r="G42" s="9">
        <v>0</v>
      </c>
      <c r="H42" s="9">
        <v>0</v>
      </c>
      <c r="I42" s="9">
        <v>0</v>
      </c>
      <c r="J42" s="9">
        <v>2</v>
      </c>
      <c r="K42" s="9">
        <v>0</v>
      </c>
      <c r="L42" s="9">
        <v>0</v>
      </c>
      <c r="M42" s="9">
        <v>5</v>
      </c>
      <c r="N42" s="9">
        <v>8</v>
      </c>
      <c r="O42" s="9">
        <v>6</v>
      </c>
      <c r="P42" s="9">
        <v>7</v>
      </c>
      <c r="Q42" s="9">
        <v>4</v>
      </c>
      <c r="R42" s="9">
        <v>5</v>
      </c>
      <c r="S42" s="9">
        <v>1</v>
      </c>
      <c r="T42" s="9">
        <v>9</v>
      </c>
      <c r="U42" s="9">
        <v>0</v>
      </c>
      <c r="V42" s="9">
        <v>2</v>
      </c>
      <c r="W42" s="9">
        <v>4</v>
      </c>
      <c r="X42" s="9">
        <v>6</v>
      </c>
      <c r="Y42" s="9">
        <v>2</v>
      </c>
      <c r="Z42" s="9">
        <v>1</v>
      </c>
      <c r="AA42" s="9">
        <v>8</v>
      </c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5"/>
      <c r="AQ42" s="7" t="s">
        <v>47</v>
      </c>
      <c r="AR42" s="8" t="s">
        <v>37</v>
      </c>
      <c r="AS42" s="33">
        <v>0.019417475728155338</v>
      </c>
      <c r="AT42" s="33">
        <v>0</v>
      </c>
      <c r="AU42" s="33">
        <v>0</v>
      </c>
      <c r="AV42" s="33">
        <v>0</v>
      </c>
      <c r="AW42" s="33">
        <v>0.02531645569620253</v>
      </c>
      <c r="AX42" s="33">
        <v>0</v>
      </c>
      <c r="AY42" s="33">
        <v>0</v>
      </c>
      <c r="AZ42" s="33">
        <v>0.05747126436781609</v>
      </c>
      <c r="BA42" s="33">
        <v>0.0784313725490196</v>
      </c>
      <c r="BB42" s="33">
        <v>0.04878048780487805</v>
      </c>
      <c r="BC42" s="33">
        <v>0.05555555555555555</v>
      </c>
      <c r="BD42" s="33">
        <v>0.036036036036036036</v>
      </c>
      <c r="BE42" s="33">
        <v>0.03164556962025317</v>
      </c>
      <c r="BF42" s="33">
        <v>0.008264462809917356</v>
      </c>
      <c r="BG42" s="33">
        <v>0.057692307692307696</v>
      </c>
      <c r="BH42" s="33">
        <v>0</v>
      </c>
      <c r="BI42" s="33">
        <v>0.013986013986013986</v>
      </c>
      <c r="BJ42" s="33">
        <v>0.031746031746031744</v>
      </c>
      <c r="BK42" s="33">
        <v>0.041666666666666664</v>
      </c>
      <c r="BL42" s="33">
        <v>0.01694915254237288</v>
      </c>
      <c r="BM42" s="33">
        <v>0.007246376811594203</v>
      </c>
      <c r="BN42" s="60">
        <v>0.05369127516778524</v>
      </c>
      <c r="BP42" s="31">
        <v>5.4</v>
      </c>
    </row>
    <row r="43" spans="4:68" ht="12.75"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 t="s">
        <v>58</v>
      </c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11"/>
      <c r="BC43" s="11"/>
      <c r="BD43" s="5"/>
      <c r="BE43" s="5"/>
      <c r="BF43" s="5"/>
      <c r="BG43" s="5"/>
      <c r="BH43" s="5"/>
      <c r="BI43" s="11"/>
      <c r="BJ43" s="11"/>
      <c r="BK43" s="11"/>
      <c r="BL43" s="5"/>
      <c r="BN43" s="61"/>
      <c r="BP43" s="31"/>
    </row>
    <row r="44" spans="4:80" ht="12.75">
      <c r="D44" s="26" t="s">
        <v>48</v>
      </c>
      <c r="E44" s="10"/>
      <c r="F44" s="27">
        <v>14</v>
      </c>
      <c r="G44" s="27">
        <v>6</v>
      </c>
      <c r="H44" s="27">
        <v>15</v>
      </c>
      <c r="I44" s="27">
        <v>15</v>
      </c>
      <c r="J44" s="27">
        <v>10</v>
      </c>
      <c r="K44" s="27">
        <v>13</v>
      </c>
      <c r="L44" s="27">
        <v>8</v>
      </c>
      <c r="M44" s="27">
        <v>7</v>
      </c>
      <c r="N44" s="27">
        <v>8</v>
      </c>
      <c r="O44" s="27">
        <v>12</v>
      </c>
      <c r="P44" s="27">
        <v>12</v>
      </c>
      <c r="Q44" s="27">
        <v>17</v>
      </c>
      <c r="R44" s="27">
        <v>14</v>
      </c>
      <c r="S44" s="27">
        <v>21</v>
      </c>
      <c r="T44" s="27">
        <v>9</v>
      </c>
      <c r="U44" s="27">
        <v>7</v>
      </c>
      <c r="V44" s="27">
        <v>20</v>
      </c>
      <c r="W44" s="28" t="s">
        <v>35</v>
      </c>
      <c r="X44" s="27">
        <v>1</v>
      </c>
      <c r="Y44" s="27">
        <v>1</v>
      </c>
      <c r="Z44" s="27">
        <v>6</v>
      </c>
      <c r="AA44" s="27">
        <v>10</v>
      </c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10"/>
      <c r="AQ44" s="26"/>
      <c r="AR44" s="10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30"/>
      <c r="BK44" s="29"/>
      <c r="BL44" s="29" t="s">
        <v>58</v>
      </c>
      <c r="BM44" s="29" t="s">
        <v>58</v>
      </c>
      <c r="BN44" s="53" t="s">
        <v>58</v>
      </c>
      <c r="BP44" s="55">
        <f>SUM(BP14:BP43)</f>
        <v>100.00000000000001</v>
      </c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</row>
    <row r="45" spans="4:68" ht="12.75"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15"/>
      <c r="AR45" s="15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1"/>
      <c r="BD45" s="5"/>
      <c r="BE45" s="5"/>
      <c r="BF45" s="5"/>
      <c r="BG45" s="5"/>
      <c r="BH45" s="5"/>
      <c r="BI45" s="11"/>
      <c r="BJ45" s="11"/>
      <c r="BK45" s="11"/>
      <c r="BL45" s="5"/>
      <c r="BP45" s="31"/>
    </row>
    <row r="46" spans="4:75" ht="15.75">
      <c r="D46" s="20" t="s">
        <v>54</v>
      </c>
      <c r="E46" s="21"/>
      <c r="F46" s="22">
        <v>103</v>
      </c>
      <c r="G46" s="22">
        <v>91</v>
      </c>
      <c r="H46" s="22">
        <v>113</v>
      </c>
      <c r="I46" s="22">
        <v>88</v>
      </c>
      <c r="J46" s="22">
        <v>79</v>
      </c>
      <c r="K46" s="22">
        <v>98</v>
      </c>
      <c r="L46" s="22">
        <v>69</v>
      </c>
      <c r="M46" s="22">
        <v>87</v>
      </c>
      <c r="N46" s="22">
        <v>102</v>
      </c>
      <c r="O46" s="22">
        <v>123</v>
      </c>
      <c r="P46" s="22">
        <v>126</v>
      </c>
      <c r="Q46" s="22">
        <v>111</v>
      </c>
      <c r="R46" s="22">
        <v>158</v>
      </c>
      <c r="S46" s="22">
        <v>121</v>
      </c>
      <c r="T46" s="22">
        <v>156</v>
      </c>
      <c r="U46" s="22">
        <v>137</v>
      </c>
      <c r="V46" s="22">
        <v>143</v>
      </c>
      <c r="W46" s="22">
        <v>126</v>
      </c>
      <c r="X46" s="22">
        <v>144</v>
      </c>
      <c r="Y46" s="22">
        <v>118</v>
      </c>
      <c r="Z46" s="22">
        <v>138</v>
      </c>
      <c r="AA46" s="23">
        <f>SUM(AA14:AA42)</f>
        <v>149</v>
      </c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24"/>
      <c r="AQ46" s="20" t="s">
        <v>54</v>
      </c>
      <c r="AR46" s="21"/>
      <c r="AS46" s="34">
        <v>1</v>
      </c>
      <c r="AT46" s="34">
        <v>1</v>
      </c>
      <c r="AU46" s="34">
        <v>1</v>
      </c>
      <c r="AV46" s="34">
        <v>1</v>
      </c>
      <c r="AW46" s="34">
        <v>1</v>
      </c>
      <c r="AX46" s="34">
        <v>1</v>
      </c>
      <c r="AY46" s="34">
        <v>1</v>
      </c>
      <c r="AZ46" s="34">
        <v>1</v>
      </c>
      <c r="BA46" s="34">
        <v>1</v>
      </c>
      <c r="BB46" s="34">
        <v>1</v>
      </c>
      <c r="BC46" s="34">
        <v>1</v>
      </c>
      <c r="BD46" s="34">
        <v>1</v>
      </c>
      <c r="BE46" s="34">
        <v>1</v>
      </c>
      <c r="BF46" s="34">
        <v>1</v>
      </c>
      <c r="BG46" s="34">
        <v>1</v>
      </c>
      <c r="BH46" s="34">
        <v>1</v>
      </c>
      <c r="BI46" s="34">
        <v>1</v>
      </c>
      <c r="BJ46" s="34">
        <v>1</v>
      </c>
      <c r="BK46" s="34">
        <v>1</v>
      </c>
      <c r="BL46" s="34">
        <v>1</v>
      </c>
      <c r="BM46" s="34">
        <v>1</v>
      </c>
      <c r="BN46" s="52">
        <v>1</v>
      </c>
      <c r="BP46" s="56"/>
      <c r="BQ46" s="2"/>
      <c r="BR46" s="2"/>
      <c r="BS46" s="2"/>
      <c r="BT46" s="2"/>
      <c r="BU46" s="2"/>
      <c r="BV46" s="3"/>
      <c r="BW46" s="3"/>
    </row>
    <row r="47" spans="4:68" ht="15">
      <c r="D47" s="25" t="s">
        <v>55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25" t="s">
        <v>55</v>
      </c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11"/>
      <c r="BC47" s="11"/>
      <c r="BD47" s="5"/>
      <c r="BE47" s="5"/>
      <c r="BF47" s="5"/>
      <c r="BG47" s="5"/>
      <c r="BH47" s="5"/>
      <c r="BI47" s="5"/>
      <c r="BJ47" s="11"/>
      <c r="BK47" s="5"/>
      <c r="BL47" s="5"/>
      <c r="BM47" s="5"/>
      <c r="BN47" s="5"/>
      <c r="BP47" s="31"/>
    </row>
    <row r="48" spans="4:68" ht="15">
      <c r="D48" s="2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2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11"/>
      <c r="BC48" s="11"/>
      <c r="BD48" s="5"/>
      <c r="BE48" s="5"/>
      <c r="BF48" s="5"/>
      <c r="BG48" s="5"/>
      <c r="BH48" s="5"/>
      <c r="BI48" s="5"/>
      <c r="BJ48" s="11"/>
      <c r="BK48" s="5"/>
      <c r="BL48" s="5"/>
      <c r="BM48" s="5"/>
      <c r="BN48" s="5"/>
      <c r="BP48" s="31"/>
    </row>
    <row r="49" spans="4:68" ht="12.75">
      <c r="D49" s="4" t="s">
        <v>49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4" t="s">
        <v>49</v>
      </c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11"/>
      <c r="BC49" s="11"/>
      <c r="BD49" s="5"/>
      <c r="BE49" s="5"/>
      <c r="BF49" s="5"/>
      <c r="BG49" s="5"/>
      <c r="BH49" s="5"/>
      <c r="BI49" s="5"/>
      <c r="BJ49" s="11"/>
      <c r="BK49" s="5"/>
      <c r="BL49" s="5"/>
      <c r="BM49" s="5"/>
      <c r="BN49" s="5"/>
      <c r="BP49" s="31"/>
    </row>
    <row r="50" spans="4:68" ht="12.75">
      <c r="D50" s="4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4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11"/>
      <c r="BC50" s="11"/>
      <c r="BD50" s="5"/>
      <c r="BE50" s="5"/>
      <c r="BF50" s="5"/>
      <c r="BG50" s="5"/>
      <c r="BH50" s="5"/>
      <c r="BI50" s="5"/>
      <c r="BJ50" s="11"/>
      <c r="BK50" s="5"/>
      <c r="BL50" s="5"/>
      <c r="BM50" s="5"/>
      <c r="BN50" s="5"/>
      <c r="BP50" s="31"/>
    </row>
    <row r="51" spans="4:68" ht="12.75">
      <c r="D51" s="4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4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11"/>
      <c r="BC51" s="11"/>
      <c r="BD51" s="5"/>
      <c r="BE51" s="5"/>
      <c r="BF51" s="5"/>
      <c r="BG51" s="5"/>
      <c r="BH51" s="5"/>
      <c r="BI51" s="5"/>
      <c r="BJ51" s="11"/>
      <c r="BK51" s="5"/>
      <c r="BL51" s="5"/>
      <c r="BM51" s="5"/>
      <c r="BN51" s="5" t="s">
        <v>58</v>
      </c>
      <c r="BP51" s="31"/>
    </row>
    <row r="52" spans="4:68" ht="12.75">
      <c r="D52" s="4" t="s">
        <v>24</v>
      </c>
      <c r="E52" s="5"/>
      <c r="F52" s="14">
        <v>26</v>
      </c>
      <c r="G52" s="14">
        <v>19</v>
      </c>
      <c r="H52" s="14">
        <v>17</v>
      </c>
      <c r="I52" s="14">
        <v>17</v>
      </c>
      <c r="J52" s="14">
        <v>12</v>
      </c>
      <c r="K52" s="14">
        <v>21</v>
      </c>
      <c r="L52" s="14">
        <v>8</v>
      </c>
      <c r="M52" s="14">
        <v>15</v>
      </c>
      <c r="N52" s="14">
        <v>8</v>
      </c>
      <c r="O52" s="14">
        <v>21</v>
      </c>
      <c r="P52" s="14">
        <v>16</v>
      </c>
      <c r="Q52" s="14">
        <v>19</v>
      </c>
      <c r="R52" s="14">
        <v>17</v>
      </c>
      <c r="S52" s="14">
        <v>17</v>
      </c>
      <c r="T52" s="14">
        <v>26</v>
      </c>
      <c r="U52" s="14">
        <v>22</v>
      </c>
      <c r="V52" s="14">
        <v>16</v>
      </c>
      <c r="W52" s="14">
        <v>27</v>
      </c>
      <c r="X52" s="14">
        <v>26</v>
      </c>
      <c r="Y52" s="14">
        <v>14</v>
      </c>
      <c r="Z52" s="14">
        <v>33</v>
      </c>
      <c r="AA52" s="14">
        <v>30</v>
      </c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5"/>
      <c r="AQ52" s="4" t="s">
        <v>24</v>
      </c>
      <c r="AR52" s="5"/>
      <c r="AS52" s="35">
        <v>0.2524271844660194</v>
      </c>
      <c r="AT52" s="35">
        <v>0.20879120879120883</v>
      </c>
      <c r="AU52" s="35">
        <v>0.1504424778761062</v>
      </c>
      <c r="AV52" s="35">
        <v>0.19318181818181818</v>
      </c>
      <c r="AW52" s="35">
        <v>0.15189873417721522</v>
      </c>
      <c r="AX52" s="35">
        <v>0.21428571428571427</v>
      </c>
      <c r="AY52" s="35">
        <v>0.11594202898550725</v>
      </c>
      <c r="AZ52" s="35">
        <v>0.1724137931034483</v>
      </c>
      <c r="BA52" s="35">
        <v>0.0784313725490196</v>
      </c>
      <c r="BB52" s="35">
        <v>0.17073170731707318</v>
      </c>
      <c r="BC52" s="35">
        <v>0.12698412698412698</v>
      </c>
      <c r="BD52" s="35">
        <v>0.17117117117117117</v>
      </c>
      <c r="BE52" s="35">
        <v>0.10759493670886078</v>
      </c>
      <c r="BF52" s="35">
        <v>0.14049586776859505</v>
      </c>
      <c r="BG52" s="35">
        <v>0.16666666666666669</v>
      </c>
      <c r="BH52" s="35">
        <v>0.16058394160583941</v>
      </c>
      <c r="BI52" s="35">
        <v>0.11188811188811189</v>
      </c>
      <c r="BJ52" s="35">
        <v>0.21428571428571427</v>
      </c>
      <c r="BK52" s="35">
        <v>0.18055555555555555</v>
      </c>
      <c r="BL52" s="35">
        <v>0.11864406779661017</v>
      </c>
      <c r="BM52" s="35">
        <v>0.23913043478260873</v>
      </c>
      <c r="BN52" s="35">
        <v>0.20134228187919462</v>
      </c>
      <c r="BP52" s="57"/>
    </row>
    <row r="53" spans="4:68" ht="12.75">
      <c r="D53" s="4" t="s">
        <v>57</v>
      </c>
      <c r="E53" s="5"/>
      <c r="F53" s="14">
        <v>59</v>
      </c>
      <c r="G53" s="14">
        <v>58</v>
      </c>
      <c r="H53" s="14">
        <v>72</v>
      </c>
      <c r="I53" s="14">
        <v>46</v>
      </c>
      <c r="J53" s="14">
        <v>40</v>
      </c>
      <c r="K53" s="14">
        <v>54</v>
      </c>
      <c r="L53" s="14">
        <v>47</v>
      </c>
      <c r="M53" s="14">
        <v>54</v>
      </c>
      <c r="N53" s="14">
        <v>72</v>
      </c>
      <c r="O53" s="14">
        <v>74</v>
      </c>
      <c r="P53" s="14">
        <v>84</v>
      </c>
      <c r="Q53" s="14">
        <v>77</v>
      </c>
      <c r="R53" s="14">
        <v>120</v>
      </c>
      <c r="S53" s="14">
        <v>95</v>
      </c>
      <c r="T53" s="14">
        <v>101</v>
      </c>
      <c r="U53" s="14">
        <v>106</v>
      </c>
      <c r="V53" s="14">
        <v>113</v>
      </c>
      <c r="W53" s="14">
        <v>80</v>
      </c>
      <c r="X53" s="14">
        <v>100</v>
      </c>
      <c r="Y53" s="14">
        <v>87</v>
      </c>
      <c r="Z53" s="14">
        <v>88</v>
      </c>
      <c r="AA53" s="14">
        <v>94</v>
      </c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5"/>
      <c r="AQ53" s="4" t="s">
        <v>57</v>
      </c>
      <c r="AR53" s="5"/>
      <c r="AS53" s="35">
        <v>0.5728155339805825</v>
      </c>
      <c r="AT53" s="35">
        <v>0.6373626373626373</v>
      </c>
      <c r="AU53" s="35">
        <v>0.6371681415929202</v>
      </c>
      <c r="AV53" s="35">
        <v>0.5227272727272727</v>
      </c>
      <c r="AW53" s="35">
        <v>0.5063291139240507</v>
      </c>
      <c r="AX53" s="35">
        <v>0.5510204081632653</v>
      </c>
      <c r="AY53" s="35">
        <v>0.6811594202898551</v>
      </c>
      <c r="AZ53" s="35">
        <v>0.6206896551724138</v>
      </c>
      <c r="BA53" s="35">
        <v>0.7058823529411764</v>
      </c>
      <c r="BB53" s="35">
        <v>0.6016260162601627</v>
      </c>
      <c r="BC53" s="35">
        <v>0.6666666666666666</v>
      </c>
      <c r="BD53" s="35">
        <v>0.6936936936936937</v>
      </c>
      <c r="BE53" s="35">
        <v>0.7594936708860759</v>
      </c>
      <c r="BF53" s="35">
        <v>0.7851239669421488</v>
      </c>
      <c r="BG53" s="35">
        <v>0.6474358974358975</v>
      </c>
      <c r="BH53" s="35">
        <v>0.7737226277372262</v>
      </c>
      <c r="BI53" s="35">
        <v>0.7902097902097902</v>
      </c>
      <c r="BJ53" s="35">
        <v>0.6349206349206349</v>
      </c>
      <c r="BK53" s="35">
        <v>0.6944444444444444</v>
      </c>
      <c r="BL53" s="35">
        <v>0.7372881355932204</v>
      </c>
      <c r="BM53" s="35">
        <v>0.6376811594202898</v>
      </c>
      <c r="BN53" s="35">
        <v>0.6308724832214765</v>
      </c>
      <c r="BP53" s="57"/>
    </row>
    <row r="54" spans="4:68" ht="12.75">
      <c r="D54" s="4" t="s">
        <v>38</v>
      </c>
      <c r="E54" s="5"/>
      <c r="F54" s="14">
        <v>18</v>
      </c>
      <c r="G54" s="14">
        <v>14</v>
      </c>
      <c r="H54" s="14">
        <v>24</v>
      </c>
      <c r="I54" s="14">
        <v>25</v>
      </c>
      <c r="J54" s="14">
        <v>27</v>
      </c>
      <c r="K54" s="14">
        <v>23</v>
      </c>
      <c r="L54" s="14">
        <v>14</v>
      </c>
      <c r="M54" s="14">
        <v>18</v>
      </c>
      <c r="N54" s="14">
        <v>22</v>
      </c>
      <c r="O54" s="14">
        <v>28</v>
      </c>
      <c r="P54" s="14">
        <v>26</v>
      </c>
      <c r="Q54" s="14">
        <v>15</v>
      </c>
      <c r="R54" s="14">
        <v>21</v>
      </c>
      <c r="S54" s="14">
        <v>9</v>
      </c>
      <c r="T54" s="14">
        <v>29</v>
      </c>
      <c r="U54" s="14">
        <v>9</v>
      </c>
      <c r="V54" s="14">
        <v>14</v>
      </c>
      <c r="W54" s="14">
        <v>19</v>
      </c>
      <c r="X54" s="14">
        <v>18</v>
      </c>
      <c r="Y54" s="14">
        <v>17</v>
      </c>
      <c r="Z54" s="14">
        <v>17</v>
      </c>
      <c r="AA54" s="14">
        <v>25</v>
      </c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5"/>
      <c r="AQ54" s="4" t="s">
        <v>38</v>
      </c>
      <c r="AR54" s="5"/>
      <c r="AS54" s="35">
        <v>0.17475728155339804</v>
      </c>
      <c r="AT54" s="35">
        <v>0.15384615384615383</v>
      </c>
      <c r="AU54" s="35">
        <v>0.21238938053097345</v>
      </c>
      <c r="AV54" s="35">
        <v>0.28409090909090906</v>
      </c>
      <c r="AW54" s="35">
        <v>0.3417721518987342</v>
      </c>
      <c r="AX54" s="35">
        <v>0.2346938775510204</v>
      </c>
      <c r="AY54" s="35">
        <v>0.20289855072463767</v>
      </c>
      <c r="AZ54" s="35">
        <v>0.2068965517241379</v>
      </c>
      <c r="BA54" s="35">
        <v>0.2156862745098039</v>
      </c>
      <c r="BB54" s="35">
        <v>0.22764227642276424</v>
      </c>
      <c r="BC54" s="35">
        <v>0.20634920634920634</v>
      </c>
      <c r="BD54" s="35">
        <v>0.13513513513513511</v>
      </c>
      <c r="BE54" s="35">
        <v>0.1329113924050633</v>
      </c>
      <c r="BF54" s="35">
        <v>0.0743801652892562</v>
      </c>
      <c r="BG54" s="35">
        <v>0.1858974358974359</v>
      </c>
      <c r="BH54" s="35">
        <v>0.06569343065693431</v>
      </c>
      <c r="BI54" s="35">
        <v>0.0979020979020979</v>
      </c>
      <c r="BJ54" s="35">
        <v>0.15079365079365079</v>
      </c>
      <c r="BK54" s="35">
        <v>0.125</v>
      </c>
      <c r="BL54" s="35">
        <v>0.1440677966101695</v>
      </c>
      <c r="BM54" s="35">
        <v>0.12318840579710146</v>
      </c>
      <c r="BN54" s="35">
        <v>0.16778523489932887</v>
      </c>
      <c r="BP54" s="57"/>
    </row>
    <row r="55" spans="4:68" ht="12.75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36"/>
      <c r="AT55" s="5"/>
      <c r="AU55" s="5"/>
      <c r="AV55" s="5"/>
      <c r="AW55" s="5"/>
      <c r="AX55" s="5"/>
      <c r="AY55" s="5"/>
      <c r="AZ55" s="5"/>
      <c r="BA55" s="5"/>
      <c r="BB55" s="5"/>
      <c r="BC55" s="11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36"/>
      <c r="BP55" s="31"/>
    </row>
    <row r="56" spans="4:68" ht="12.75">
      <c r="D56" s="5" t="s">
        <v>56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32">
        <v>158</v>
      </c>
      <c r="S56" s="32">
        <v>121</v>
      </c>
      <c r="T56" s="32">
        <v>156</v>
      </c>
      <c r="U56" s="32">
        <v>137</v>
      </c>
      <c r="V56" s="32">
        <v>143</v>
      </c>
      <c r="W56" s="32">
        <v>126</v>
      </c>
      <c r="X56" s="32">
        <v>144</v>
      </c>
      <c r="Y56" s="32">
        <v>118</v>
      </c>
      <c r="Z56" s="32">
        <v>138</v>
      </c>
      <c r="AA56" s="32">
        <v>149</v>
      </c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5"/>
      <c r="AS56" s="37">
        <v>1</v>
      </c>
      <c r="AT56" s="37">
        <v>1</v>
      </c>
      <c r="AU56" s="37">
        <v>1</v>
      </c>
      <c r="AV56" s="37">
        <v>1</v>
      </c>
      <c r="AW56" s="37">
        <v>1</v>
      </c>
      <c r="AX56" s="37">
        <v>1</v>
      </c>
      <c r="AY56" s="37">
        <v>1</v>
      </c>
      <c r="AZ56" s="37">
        <v>1</v>
      </c>
      <c r="BA56" s="37">
        <v>1</v>
      </c>
      <c r="BB56" s="37">
        <v>1</v>
      </c>
      <c r="BC56" s="37">
        <v>1</v>
      </c>
      <c r="BD56" s="37">
        <v>1</v>
      </c>
      <c r="BE56" s="37">
        <v>1</v>
      </c>
      <c r="BF56" s="37">
        <v>1</v>
      </c>
      <c r="BG56" s="37">
        <v>1</v>
      </c>
      <c r="BH56" s="37">
        <v>1</v>
      </c>
      <c r="BI56" s="37">
        <v>1</v>
      </c>
      <c r="BJ56" s="37">
        <v>1</v>
      </c>
      <c r="BK56" s="37">
        <v>1</v>
      </c>
      <c r="BL56" s="37">
        <v>1</v>
      </c>
      <c r="BM56" s="37">
        <v>1</v>
      </c>
      <c r="BN56" s="36">
        <v>1</v>
      </c>
      <c r="BP56" s="31"/>
    </row>
    <row r="57" spans="4:68" ht="12.75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P57" s="31"/>
    </row>
    <row r="58" spans="6:66" ht="12.75">
      <c r="F58" s="6" t="s">
        <v>4</v>
      </c>
      <c r="G58" s="6" t="s">
        <v>5</v>
      </c>
      <c r="H58" s="6" t="s">
        <v>6</v>
      </c>
      <c r="I58" s="6" t="s">
        <v>7</v>
      </c>
      <c r="J58" s="6" t="s">
        <v>8</v>
      </c>
      <c r="K58" s="6" t="s">
        <v>9</v>
      </c>
      <c r="L58" s="6" t="s">
        <v>10</v>
      </c>
      <c r="M58" s="6" t="s">
        <v>11</v>
      </c>
      <c r="N58" s="6" t="s">
        <v>12</v>
      </c>
      <c r="O58" s="6" t="s">
        <v>13</v>
      </c>
      <c r="P58" s="6" t="s">
        <v>14</v>
      </c>
      <c r="Q58" s="6" t="s">
        <v>15</v>
      </c>
      <c r="R58" s="17" t="s">
        <v>16</v>
      </c>
      <c r="S58" s="17" t="s">
        <v>17</v>
      </c>
      <c r="T58" s="17" t="s">
        <v>18</v>
      </c>
      <c r="U58" s="17" t="s">
        <v>19</v>
      </c>
      <c r="V58" s="17" t="s">
        <v>20</v>
      </c>
      <c r="W58" s="17" t="s">
        <v>21</v>
      </c>
      <c r="X58" s="17" t="s">
        <v>22</v>
      </c>
      <c r="Y58" s="17" t="s">
        <v>23</v>
      </c>
      <c r="Z58" s="17" t="s">
        <v>51</v>
      </c>
      <c r="AA58" s="17" t="s">
        <v>59</v>
      </c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8"/>
      <c r="AQ58" s="18"/>
      <c r="AR58" s="18"/>
      <c r="AS58" s="17" t="s">
        <v>4</v>
      </c>
      <c r="AT58" s="17" t="s">
        <v>5</v>
      </c>
      <c r="AU58" s="17" t="s">
        <v>6</v>
      </c>
      <c r="AV58" s="17" t="s">
        <v>7</v>
      </c>
      <c r="AW58" s="17" t="s">
        <v>8</v>
      </c>
      <c r="AX58" s="17" t="s">
        <v>9</v>
      </c>
      <c r="AY58" s="17" t="s">
        <v>10</v>
      </c>
      <c r="AZ58" s="17" t="s">
        <v>11</v>
      </c>
      <c r="BA58" s="17" t="s">
        <v>12</v>
      </c>
      <c r="BB58" s="17" t="s">
        <v>13</v>
      </c>
      <c r="BC58" s="17" t="s">
        <v>14</v>
      </c>
      <c r="BD58" s="17" t="s">
        <v>15</v>
      </c>
      <c r="BE58" s="17" t="s">
        <v>16</v>
      </c>
      <c r="BF58" s="17" t="s">
        <v>17</v>
      </c>
      <c r="BG58" s="17" t="s">
        <v>18</v>
      </c>
      <c r="BH58" s="17" t="s">
        <v>19</v>
      </c>
      <c r="BI58" s="17" t="s">
        <v>20</v>
      </c>
      <c r="BJ58" s="17" t="s">
        <v>21</v>
      </c>
      <c r="BK58" s="17" t="s">
        <v>22</v>
      </c>
      <c r="BL58" s="17" t="s">
        <v>23</v>
      </c>
      <c r="BM58" s="17" t="s">
        <v>51</v>
      </c>
      <c r="BN58" s="17" t="s">
        <v>59</v>
      </c>
    </row>
    <row r="60" spans="56:58" ht="12.75">
      <c r="BD60" s="65">
        <f>10.9+2.9+1.5+0.7</f>
        <v>16</v>
      </c>
      <c r="BE60" s="58">
        <f>5.9+0.8+5.1</f>
        <v>11.8</v>
      </c>
      <c r="BF60" s="58">
        <f>4.7+2.2+11.6+5.2+2.6</f>
        <v>26.3</v>
      </c>
    </row>
    <row r="61" spans="56:58" ht="12.75">
      <c r="BD61" s="65">
        <f>43.8+13.1+4.4+16.1</f>
        <v>77.4</v>
      </c>
      <c r="BE61" s="58">
        <f>45.8+1.7+1.7+24.6</f>
        <v>73.80000000000001</v>
      </c>
      <c r="BF61" s="58">
        <f>25.9+19+13.8</f>
        <v>58.7</v>
      </c>
    </row>
    <row r="62" spans="56:58" ht="12.75">
      <c r="BD62" s="65">
        <f>2.2+3.6+0.7</f>
        <v>6.500000000000001</v>
      </c>
      <c r="BE62" s="58">
        <f>4.2+0.8+5.9+1.7+1.7</f>
        <v>14.299999999999999</v>
      </c>
      <c r="BF62" s="58">
        <f>1.3+3.9+1.7+8.2</f>
        <v>15.1</v>
      </c>
    </row>
    <row r="63" spans="56:58" ht="12.75">
      <c r="BD63" s="66">
        <f>SUM(BD60:BD62)</f>
        <v>99.9</v>
      </c>
      <c r="BE63" s="66">
        <f>SUM(BE60:BE62)</f>
        <v>99.9</v>
      </c>
      <c r="BF63" s="66">
        <f>SUM(BF60:BF62)</f>
        <v>100.1</v>
      </c>
    </row>
    <row r="64" spans="4:68" ht="12.75">
      <c r="D64" s="4" t="s">
        <v>24</v>
      </c>
      <c r="E64" s="5"/>
      <c r="F64" s="14"/>
      <c r="G64" s="14"/>
      <c r="H64" s="14">
        <v>17</v>
      </c>
      <c r="I64" s="14">
        <v>16</v>
      </c>
      <c r="J64" s="14">
        <v>33</v>
      </c>
      <c r="K64" s="14">
        <v>17</v>
      </c>
      <c r="L64" s="14">
        <v>27</v>
      </c>
      <c r="M64" s="14">
        <v>30</v>
      </c>
      <c r="N64" s="4" t="s">
        <v>24</v>
      </c>
      <c r="Q64" s="14"/>
      <c r="Y64">
        <v>21</v>
      </c>
      <c r="Z64">
        <v>26</v>
      </c>
      <c r="AA64">
        <v>48</v>
      </c>
      <c r="AB64">
        <f>15+4+3</f>
        <v>22</v>
      </c>
      <c r="AC64">
        <v>14</v>
      </c>
      <c r="AD64">
        <f>11+5+27+12+6</f>
        <v>61</v>
      </c>
      <c r="AE64" s="14">
        <v>16</v>
      </c>
      <c r="AF64" s="14">
        <v>33</v>
      </c>
      <c r="AG64">
        <v>75</v>
      </c>
      <c r="AH64" s="14">
        <v>27</v>
      </c>
      <c r="AI64" s="14">
        <v>30</v>
      </c>
      <c r="AJ64" s="14">
        <v>68</v>
      </c>
      <c r="AK64" s="14">
        <v>26</v>
      </c>
      <c r="AL64" s="14">
        <v>49</v>
      </c>
      <c r="AM64" s="14">
        <v>67</v>
      </c>
      <c r="AN64" s="4" t="s">
        <v>24</v>
      </c>
      <c r="AP64" s="5"/>
      <c r="AQ64" s="4" t="s">
        <v>24</v>
      </c>
      <c r="AR64" s="5"/>
      <c r="AS64" s="35"/>
      <c r="AT64" s="35"/>
      <c r="AU64" s="35">
        <v>0.10759493670886078</v>
      </c>
      <c r="AV64" s="35">
        <v>0.11188811188811189</v>
      </c>
      <c r="AW64" s="35">
        <v>0.23913043478260873</v>
      </c>
      <c r="AX64" s="35">
        <v>0.14049586776859505</v>
      </c>
      <c r="AY64" s="35">
        <v>0.21428571428571427</v>
      </c>
      <c r="AZ64" s="35">
        <v>0.20134228187919462</v>
      </c>
      <c r="BA64" s="35">
        <v>0.17</v>
      </c>
      <c r="BB64" s="35">
        <v>0.18</v>
      </c>
      <c r="BC64" s="35">
        <v>0.24</v>
      </c>
      <c r="BD64" s="35">
        <v>0.16</v>
      </c>
      <c r="BE64" s="35">
        <v>0.12</v>
      </c>
      <c r="BF64" s="35">
        <v>0.26</v>
      </c>
      <c r="BG64" s="73">
        <v>0.112</v>
      </c>
      <c r="BH64" s="73">
        <v>0.239</v>
      </c>
      <c r="BI64" s="75">
        <v>0.336</v>
      </c>
      <c r="BJ64" s="76">
        <v>0.21428571428571427</v>
      </c>
      <c r="BK64" s="76">
        <v>0.20134228187919462</v>
      </c>
      <c r="BL64" s="76">
        <v>0.33</v>
      </c>
      <c r="BM64" s="76">
        <v>0.181</v>
      </c>
      <c r="BN64" s="76">
        <v>0.245</v>
      </c>
      <c r="BO64" s="79">
        <v>0.36</v>
      </c>
      <c r="BP64" s="57"/>
    </row>
    <row r="65" spans="4:68" ht="12.75">
      <c r="D65" s="4" t="s">
        <v>57</v>
      </c>
      <c r="E65" s="5"/>
      <c r="F65" s="14"/>
      <c r="G65" s="14"/>
      <c r="H65" s="14">
        <v>120</v>
      </c>
      <c r="I65" s="14">
        <v>113</v>
      </c>
      <c r="J65" s="14">
        <v>88</v>
      </c>
      <c r="K65" s="14">
        <v>95</v>
      </c>
      <c r="L65" s="14">
        <v>80</v>
      </c>
      <c r="M65" s="14">
        <v>94</v>
      </c>
      <c r="N65" s="4" t="s">
        <v>57</v>
      </c>
      <c r="Q65" s="14"/>
      <c r="Y65">
        <v>101</v>
      </c>
      <c r="Z65">
        <v>100</v>
      </c>
      <c r="AA65">
        <v>124</v>
      </c>
      <c r="AB65">
        <f>60+18+6+22</f>
        <v>106</v>
      </c>
      <c r="AC65">
        <f>54+4+29</f>
        <v>87</v>
      </c>
      <c r="AD65">
        <f>60+44+32</f>
        <v>136</v>
      </c>
      <c r="AE65" s="14">
        <v>113</v>
      </c>
      <c r="AF65" s="14">
        <v>88</v>
      </c>
      <c r="AG65">
        <v>116</v>
      </c>
      <c r="AH65" s="14">
        <v>80</v>
      </c>
      <c r="AI65" s="14">
        <v>94</v>
      </c>
      <c r="AJ65" s="14">
        <v>116</v>
      </c>
      <c r="AK65" s="14">
        <v>100</v>
      </c>
      <c r="AL65" s="14">
        <v>124</v>
      </c>
      <c r="AM65" s="14">
        <v>100</v>
      </c>
      <c r="AN65" s="4" t="s">
        <v>57</v>
      </c>
      <c r="AP65" s="5"/>
      <c r="AQ65" s="4" t="s">
        <v>57</v>
      </c>
      <c r="AR65" s="5"/>
      <c r="AS65" s="35"/>
      <c r="AT65" s="35"/>
      <c r="AU65" s="35">
        <v>0.7594936708860759</v>
      </c>
      <c r="AV65" s="35">
        <v>0.7902097902097902</v>
      </c>
      <c r="AW65" s="35">
        <v>0.6376811594202898</v>
      </c>
      <c r="AX65" s="35">
        <v>0.7851239669421488</v>
      </c>
      <c r="AY65" s="35">
        <v>0.6349206349206349</v>
      </c>
      <c r="AZ65" s="35">
        <v>0.6308724832214765</v>
      </c>
      <c r="BA65" s="35">
        <v>0.65</v>
      </c>
      <c r="BB65" s="35">
        <v>0.69</v>
      </c>
      <c r="BC65" s="35">
        <v>0.62</v>
      </c>
      <c r="BD65" s="35">
        <v>0.77</v>
      </c>
      <c r="BE65" s="35">
        <v>0.74</v>
      </c>
      <c r="BF65" s="35">
        <v>0.59</v>
      </c>
      <c r="BG65" s="73">
        <v>0.79</v>
      </c>
      <c r="BH65" s="73">
        <v>0.638</v>
      </c>
      <c r="BI65" s="75">
        <v>0.52</v>
      </c>
      <c r="BJ65" s="76">
        <v>0.6349206349206349</v>
      </c>
      <c r="BK65" s="76">
        <v>0.6308724832214765</v>
      </c>
      <c r="BL65" s="76">
        <v>0.56</v>
      </c>
      <c r="BM65" s="76">
        <v>0.7</v>
      </c>
      <c r="BN65" s="76">
        <v>0.62</v>
      </c>
      <c r="BO65" s="79">
        <v>0.529</v>
      </c>
      <c r="BP65" s="57"/>
    </row>
    <row r="66" spans="4:68" ht="12.75">
      <c r="D66" s="4" t="s">
        <v>38</v>
      </c>
      <c r="E66" s="5"/>
      <c r="F66" s="14"/>
      <c r="G66" s="14"/>
      <c r="H66" s="14">
        <v>21</v>
      </c>
      <c r="I66" s="14">
        <v>14</v>
      </c>
      <c r="J66" s="14">
        <v>17</v>
      </c>
      <c r="K66" s="14">
        <v>9</v>
      </c>
      <c r="L66" s="14">
        <v>19</v>
      </c>
      <c r="M66" s="14">
        <v>25</v>
      </c>
      <c r="N66" s="4" t="s">
        <v>38</v>
      </c>
      <c r="Q66" s="14"/>
      <c r="Y66">
        <v>28</v>
      </c>
      <c r="Z66">
        <v>18</v>
      </c>
      <c r="AA66">
        <v>28</v>
      </c>
      <c r="AB66">
        <f>8+1</f>
        <v>9</v>
      </c>
      <c r="AC66">
        <v>17</v>
      </c>
      <c r="AD66">
        <f>12+4+19</f>
        <v>35</v>
      </c>
      <c r="AE66" s="14">
        <v>14</v>
      </c>
      <c r="AF66" s="14">
        <v>17</v>
      </c>
      <c r="AG66">
        <v>32</v>
      </c>
      <c r="AH66" s="14">
        <v>19</v>
      </c>
      <c r="AI66" s="14">
        <v>25</v>
      </c>
      <c r="AJ66" s="14">
        <v>25</v>
      </c>
      <c r="AK66" s="14">
        <v>18</v>
      </c>
      <c r="AL66" s="14">
        <v>27</v>
      </c>
      <c r="AM66" s="14">
        <v>22</v>
      </c>
      <c r="AN66" s="4" t="s">
        <v>38</v>
      </c>
      <c r="AP66" s="5"/>
      <c r="AQ66" s="4" t="s">
        <v>38</v>
      </c>
      <c r="AR66" s="5"/>
      <c r="AS66" s="35"/>
      <c r="AT66" s="35"/>
      <c r="AU66" s="35">
        <v>0.1329113924050633</v>
      </c>
      <c r="AV66" s="35">
        <v>0.0979020979020979</v>
      </c>
      <c r="AW66" s="35">
        <v>0.12318840579710146</v>
      </c>
      <c r="AX66" s="35">
        <v>0.0743801652892562</v>
      </c>
      <c r="AY66" s="35">
        <v>0.15079365079365079</v>
      </c>
      <c r="AZ66" s="35">
        <v>0.16778523489932887</v>
      </c>
      <c r="BA66" s="35">
        <v>0.18</v>
      </c>
      <c r="BB66" s="35">
        <v>0.13</v>
      </c>
      <c r="BC66" s="35">
        <v>0.14</v>
      </c>
      <c r="BD66" s="35">
        <v>0.07</v>
      </c>
      <c r="BE66" s="35">
        <v>0.14</v>
      </c>
      <c r="BF66" s="35">
        <v>0.15</v>
      </c>
      <c r="BG66" s="73">
        <v>0.098</v>
      </c>
      <c r="BH66" s="73">
        <v>0.123</v>
      </c>
      <c r="BI66" s="75">
        <v>0.143</v>
      </c>
      <c r="BJ66" s="76">
        <v>0.15079365079365079</v>
      </c>
      <c r="BK66" s="76">
        <v>0.16778523489932887</v>
      </c>
      <c r="BL66" s="76">
        <v>0.11</v>
      </c>
      <c r="BM66" s="76">
        <v>0.125</v>
      </c>
      <c r="BN66" s="76">
        <v>0.135</v>
      </c>
      <c r="BO66" s="79">
        <v>0.116</v>
      </c>
      <c r="BP66" s="57"/>
    </row>
    <row r="67" spans="4:68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Q67" s="5"/>
      <c r="AH67" s="5"/>
      <c r="AI67" s="5"/>
      <c r="AN67" s="5"/>
      <c r="AP67" s="5"/>
      <c r="AQ67" s="5"/>
      <c r="AR67" s="5"/>
      <c r="AS67" s="36"/>
      <c r="AT67" s="5"/>
      <c r="AU67" s="5"/>
      <c r="AV67" s="5"/>
      <c r="AW67" s="5"/>
      <c r="AX67" s="5"/>
      <c r="AY67" s="5"/>
      <c r="AZ67" s="36"/>
      <c r="BA67" s="5"/>
      <c r="BD67" s="68"/>
      <c r="BE67" s="69"/>
      <c r="BF67" s="69"/>
      <c r="BG67" s="74"/>
      <c r="BH67" s="74"/>
      <c r="BI67" s="58"/>
      <c r="BJ67" s="5"/>
      <c r="BK67" s="5"/>
      <c r="BO67" s="5"/>
      <c r="BP67" s="31"/>
    </row>
    <row r="68" spans="4:68" ht="12.75">
      <c r="D68" s="5" t="s">
        <v>56</v>
      </c>
      <c r="E68" s="5"/>
      <c r="F68" s="5"/>
      <c r="G68" s="5"/>
      <c r="H68" s="32">
        <v>158</v>
      </c>
      <c r="I68" s="32">
        <v>143</v>
      </c>
      <c r="J68" s="32">
        <v>138</v>
      </c>
      <c r="K68" s="32">
        <v>121</v>
      </c>
      <c r="L68" s="32">
        <v>126</v>
      </c>
      <c r="M68" s="32">
        <v>149</v>
      </c>
      <c r="N68" s="5" t="s">
        <v>56</v>
      </c>
      <c r="Q68" s="5"/>
      <c r="Y68" s="64">
        <f aca="true" t="shared" si="0" ref="Y68:AD68">SUM(Y64:Y67)</f>
        <v>150</v>
      </c>
      <c r="Z68" s="64">
        <f t="shared" si="0"/>
        <v>144</v>
      </c>
      <c r="AA68" s="64">
        <f t="shared" si="0"/>
        <v>200</v>
      </c>
      <c r="AB68" s="64">
        <f t="shared" si="0"/>
        <v>137</v>
      </c>
      <c r="AC68" s="64">
        <f t="shared" si="0"/>
        <v>118</v>
      </c>
      <c r="AD68" s="64">
        <f t="shared" si="0"/>
        <v>232</v>
      </c>
      <c r="AE68" s="64">
        <f aca="true" t="shared" si="1" ref="AE68:AM68">SUM(AE64:AE67)</f>
        <v>143</v>
      </c>
      <c r="AF68" s="64">
        <f t="shared" si="1"/>
        <v>138</v>
      </c>
      <c r="AG68" s="64">
        <f t="shared" si="1"/>
        <v>223</v>
      </c>
      <c r="AH68" s="64">
        <f t="shared" si="1"/>
        <v>126</v>
      </c>
      <c r="AI68" s="64">
        <f t="shared" si="1"/>
        <v>149</v>
      </c>
      <c r="AJ68" s="64">
        <f t="shared" si="1"/>
        <v>209</v>
      </c>
      <c r="AK68" s="64">
        <f t="shared" si="1"/>
        <v>144</v>
      </c>
      <c r="AL68" s="64">
        <f t="shared" si="1"/>
        <v>200</v>
      </c>
      <c r="AM68" s="64">
        <f t="shared" si="1"/>
        <v>189</v>
      </c>
      <c r="AN68" s="5" t="s">
        <v>56</v>
      </c>
      <c r="AO68" s="64"/>
      <c r="AP68" s="32"/>
      <c r="AQ68" s="5"/>
      <c r="AS68" s="37"/>
      <c r="AT68" s="37"/>
      <c r="AU68" s="37">
        <v>1</v>
      </c>
      <c r="AV68" s="37">
        <v>1</v>
      </c>
      <c r="AW68" s="37">
        <v>1</v>
      </c>
      <c r="AX68" s="37">
        <v>1</v>
      </c>
      <c r="AY68" s="37">
        <v>1</v>
      </c>
      <c r="AZ68" s="36">
        <v>1</v>
      </c>
      <c r="BA68" s="37">
        <f aca="true" t="shared" si="2" ref="BA68:BF68">SUM(BA64:BA67)</f>
        <v>1</v>
      </c>
      <c r="BB68" s="37">
        <f t="shared" si="2"/>
        <v>0.9999999999999999</v>
      </c>
      <c r="BC68" s="37">
        <f t="shared" si="2"/>
        <v>1</v>
      </c>
      <c r="BD68" s="67">
        <f t="shared" si="2"/>
        <v>1</v>
      </c>
      <c r="BE68" s="67">
        <f t="shared" si="2"/>
        <v>1</v>
      </c>
      <c r="BF68" s="67">
        <f t="shared" si="2"/>
        <v>1</v>
      </c>
      <c r="BG68" s="72">
        <f>SUM(BG64:BG67)</f>
        <v>1</v>
      </c>
      <c r="BH68" s="72">
        <f>SUM(BH64:BH67)</f>
        <v>1</v>
      </c>
      <c r="BI68" s="72">
        <f>SUM(BI64:BI67)</f>
        <v>0.9990000000000001</v>
      </c>
      <c r="BJ68" s="32">
        <v>126</v>
      </c>
      <c r="BK68" s="32">
        <v>149</v>
      </c>
      <c r="BL68" s="64">
        <v>204</v>
      </c>
      <c r="BM68" s="78">
        <f>SUM(BM64:BM67)</f>
        <v>1.006</v>
      </c>
      <c r="BN68" s="78">
        <f>SUM(BN64:BN67)</f>
        <v>1</v>
      </c>
      <c r="BO68" s="78">
        <f>SUM(BO64:BO67)</f>
        <v>1.0050000000000001</v>
      </c>
      <c r="BP68" s="31"/>
    </row>
    <row r="69" spans="4:68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Q69" s="5"/>
      <c r="AH69" s="5"/>
      <c r="AI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BA69" s="5"/>
      <c r="BJ69" s="5"/>
      <c r="BK69" s="5"/>
      <c r="BO69" s="5"/>
      <c r="BP69" s="31"/>
    </row>
    <row r="70" spans="6:67" ht="12.75">
      <c r="F70" s="6"/>
      <c r="G70" s="6"/>
      <c r="H70" s="17" t="s">
        <v>16</v>
      </c>
      <c r="I70" s="17" t="s">
        <v>20</v>
      </c>
      <c r="J70" s="17" t="s">
        <v>51</v>
      </c>
      <c r="K70" s="17" t="s">
        <v>17</v>
      </c>
      <c r="L70" s="17" t="s">
        <v>21</v>
      </c>
      <c r="M70" s="17" t="s">
        <v>59</v>
      </c>
      <c r="O70" s="17"/>
      <c r="P70" s="17"/>
      <c r="Q70" s="6"/>
      <c r="Y70" s="17" t="s">
        <v>18</v>
      </c>
      <c r="Z70" s="17" t="s">
        <v>22</v>
      </c>
      <c r="AA70" s="17" t="s">
        <v>61</v>
      </c>
      <c r="AB70" s="17" t="s">
        <v>19</v>
      </c>
      <c r="AC70" s="17" t="s">
        <v>23</v>
      </c>
      <c r="AD70" s="17" t="s">
        <v>62</v>
      </c>
      <c r="AE70" s="17" t="s">
        <v>20</v>
      </c>
      <c r="AF70" s="17" t="s">
        <v>51</v>
      </c>
      <c r="AG70" s="17" t="s">
        <v>64</v>
      </c>
      <c r="AH70" s="17" t="s">
        <v>21</v>
      </c>
      <c r="AI70" s="17" t="s">
        <v>59</v>
      </c>
      <c r="AJ70" s="17" t="s">
        <v>65</v>
      </c>
      <c r="AK70" s="17" t="s">
        <v>22</v>
      </c>
      <c r="AL70" s="17" t="s">
        <v>61</v>
      </c>
      <c r="AM70" s="17" t="s">
        <v>66</v>
      </c>
      <c r="AN70" s="17"/>
      <c r="AO70" s="17"/>
      <c r="AP70" s="18"/>
      <c r="AQ70" s="18"/>
      <c r="AR70" s="18"/>
      <c r="AS70" s="17"/>
      <c r="AT70" s="17"/>
      <c r="AU70" s="17" t="s">
        <v>16</v>
      </c>
      <c r="AV70" s="17" t="s">
        <v>20</v>
      </c>
      <c r="AW70" s="17" t="s">
        <v>51</v>
      </c>
      <c r="AX70" s="17" t="s">
        <v>17</v>
      </c>
      <c r="AY70" s="17" t="s">
        <v>21</v>
      </c>
      <c r="AZ70" s="17" t="s">
        <v>59</v>
      </c>
      <c r="BA70" s="17" t="s">
        <v>18</v>
      </c>
      <c r="BB70" s="17" t="s">
        <v>22</v>
      </c>
      <c r="BC70" s="17" t="s">
        <v>61</v>
      </c>
      <c r="BD70" s="17" t="s">
        <v>19</v>
      </c>
      <c r="BE70" s="17" t="s">
        <v>23</v>
      </c>
      <c r="BF70" s="17" t="s">
        <v>62</v>
      </c>
      <c r="BG70" s="17" t="s">
        <v>20</v>
      </c>
      <c r="BH70" s="17" t="s">
        <v>51</v>
      </c>
      <c r="BI70" s="17" t="s">
        <v>64</v>
      </c>
      <c r="BJ70" s="17" t="s">
        <v>21</v>
      </c>
      <c r="BK70" s="17" t="s">
        <v>59</v>
      </c>
      <c r="BL70" s="17" t="s">
        <v>65</v>
      </c>
      <c r="BM70" s="17" t="s">
        <v>22</v>
      </c>
      <c r="BN70" s="17" t="s">
        <v>61</v>
      </c>
      <c r="BO70" s="17" t="s">
        <v>66</v>
      </c>
    </row>
    <row r="71" spans="8:67" ht="12.75">
      <c r="H71">
        <v>1</v>
      </c>
      <c r="I71">
        <v>2</v>
      </c>
      <c r="J71">
        <v>3</v>
      </c>
      <c r="K71">
        <v>1</v>
      </c>
      <c r="L71">
        <v>2</v>
      </c>
      <c r="M71">
        <v>3</v>
      </c>
      <c r="Q71">
        <v>1</v>
      </c>
      <c r="R71">
        <v>2</v>
      </c>
      <c r="S71">
        <v>3</v>
      </c>
      <c r="Y71">
        <v>1</v>
      </c>
      <c r="Z71">
        <v>2</v>
      </c>
      <c r="AA71">
        <v>3</v>
      </c>
      <c r="AB71">
        <v>1</v>
      </c>
      <c r="AC71">
        <v>2</v>
      </c>
      <c r="AD71">
        <v>3</v>
      </c>
      <c r="AE71">
        <v>1</v>
      </c>
      <c r="AF71">
        <v>2</v>
      </c>
      <c r="AG71">
        <v>3</v>
      </c>
      <c r="AH71" s="69">
        <v>1</v>
      </c>
      <c r="AI71" s="69">
        <v>2</v>
      </c>
      <c r="AJ71" s="69">
        <v>3</v>
      </c>
      <c r="AK71" s="77">
        <v>1</v>
      </c>
      <c r="AL71" s="77">
        <v>2</v>
      </c>
      <c r="AM71" s="77">
        <v>3</v>
      </c>
      <c r="AN71" s="77"/>
      <c r="BD71">
        <v>1</v>
      </c>
      <c r="BE71">
        <v>2</v>
      </c>
      <c r="BF71">
        <v>3</v>
      </c>
      <c r="BG71">
        <v>1</v>
      </c>
      <c r="BH71">
        <v>2</v>
      </c>
      <c r="BI71">
        <v>3</v>
      </c>
      <c r="BJ71" s="69"/>
      <c r="BK71" s="69"/>
      <c r="BL71" s="69"/>
      <c r="BM71" s="77">
        <v>1</v>
      </c>
      <c r="BN71" s="77">
        <v>2</v>
      </c>
      <c r="BO71" s="77">
        <v>3</v>
      </c>
    </row>
    <row r="72" spans="59:61" ht="12.75">
      <c r="BG72" s="71"/>
      <c r="BH72" s="71"/>
      <c r="BI72" s="71"/>
    </row>
    <row r="75" spans="62:64" ht="12.75">
      <c r="BJ75" s="76">
        <v>0.21428571428571427</v>
      </c>
      <c r="BK75" s="76">
        <v>0.20134228187919462</v>
      </c>
      <c r="BL75" s="76">
        <v>0.33</v>
      </c>
    </row>
    <row r="76" spans="62:64" ht="12.75">
      <c r="BJ76" s="76">
        <v>0.6349206349206349</v>
      </c>
      <c r="BK76" s="76">
        <v>0.6308724832214765</v>
      </c>
      <c r="BL76" s="76">
        <v>0.55</v>
      </c>
    </row>
    <row r="77" spans="62:64" ht="12.75">
      <c r="BJ77" s="76">
        <v>0.15079365079365079</v>
      </c>
      <c r="BK77" s="76">
        <v>0.16778523489932887</v>
      </c>
      <c r="BL77" s="76">
        <v>0.12</v>
      </c>
    </row>
    <row r="78" spans="62:63" ht="12.75">
      <c r="BJ78" s="5"/>
      <c r="BK78" s="5"/>
    </row>
    <row r="79" spans="62:64" ht="12.75">
      <c r="BJ79" s="32">
        <v>126</v>
      </c>
      <c r="BK79" s="32">
        <v>149</v>
      </c>
      <c r="BL79" s="64">
        <v>209</v>
      </c>
    </row>
  </sheetData>
  <sheetProtection/>
  <mergeCells count="6">
    <mergeCell ref="D10:Z10"/>
    <mergeCell ref="AQ10:BM10"/>
    <mergeCell ref="D8:Z8"/>
    <mergeCell ref="AQ8:BM8"/>
    <mergeCell ref="D9:Z9"/>
    <mergeCell ref="AQ9:BM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calarcoj</cp:lastModifiedBy>
  <cp:lastPrinted>2008-01-25T21:37:58Z</cp:lastPrinted>
  <dcterms:created xsi:type="dcterms:W3CDTF">2001-08-14T15:24:28Z</dcterms:created>
  <dcterms:modified xsi:type="dcterms:W3CDTF">2008-03-11T20:03:46Z</dcterms:modified>
  <cp:category/>
  <cp:version/>
  <cp:contentType/>
  <cp:contentStatus/>
</cp:coreProperties>
</file>