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BA&amp;AC" sheetId="1" r:id="rId1"/>
  </sheets>
  <definedNames>
    <definedName name="_Regression_Int" localSheetId="0" hidden="1">1</definedName>
    <definedName name="_xlnm.Print_Area" localSheetId="0">'E2-BA&amp;AC'!$C$3:$AA$46</definedName>
    <definedName name="Print_Area_MI">'E2-BA&amp;AC'!$C$3:$AA$43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<sst xmlns="http://schemas.openxmlformats.org/spreadsheetml/2006/main" count="76" uniqueCount="40">
  <si>
    <t>Department:  BUSINESS ADMINISTRATION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</si>
  <si>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</si>
  <si>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</si>
  <si>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</si>
  <si>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</si>
  <si>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</si>
  <si>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</si>
  <si>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</si>
  <si>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</si>
  <si>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</si>
  <si>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</si>
  <si>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</si>
  <si>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</si>
  <si>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</si>
  <si>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</si>
  <si>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OFFICE OF INSTITUTIONAL RESEARCH AND PLANNING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</si>
  <si>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</si>
  <si>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</si>
  <si>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</si>
  <si>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</si>
  <si>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</si>
  <si>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</si>
  <si>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</si>
  <si>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</si>
  <si>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</si>
  <si>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</si>
  <si>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</si>
  <si>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</si>
  <si>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</si>
  <si>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            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</si>
  <si>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</si>
  <si>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</si>
  <si>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</si>
  <si>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</si>
  <si>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</si>
  <si>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</si>
  <si>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 xml:space="preserve"> S 2007</t>
  </si>
  <si>
    <t xml:space="preserve"> F 2007</t>
  </si>
  <si>
    <t>AAFTE *</t>
  </si>
  <si>
    <t>Annual average full-time equivalent (students).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</si>
</sst>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2" fontId="2" fillId="0" borderId="14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 applyProtection="1">
      <alignment horizontal="center"/>
      <protection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73"/>
  <sheetViews>
    <sheetView showGridLines="0" tabSelected="1" zoomScalePageLayoutView="0" workbookViewId="0" topLeftCell="A1">
      <selection activeCell="A16" sqref="A16"/>
    </sheetView>
  </sheetViews>
  <sheetFormatPr defaultColWidth="9.7109375" defaultRowHeight="12.75"/>
  <cols>
    <col min="1" max="3" width="9.710937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</cols>
  <sheetData>
    <row r="1" spans="1:3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2"/>
      <c r="B3" s="2"/>
      <c r="C3" s="3" t="s">
        <v>15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"/>
      <c r="B4" s="2"/>
      <c r="C4" s="3" t="s">
        <v>28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2"/>
      <c r="AC6" s="2"/>
      <c r="AD6" s="2"/>
      <c r="AE6" s="2"/>
      <c r="AF6" s="2"/>
      <c r="AG6" s="2"/>
      <c r="AH6" s="2"/>
      <c r="AI6" s="2"/>
    </row>
    <row r="7" spans="1:35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  <c r="AE7" s="2"/>
      <c r="AF7" s="2"/>
      <c r="AG7" s="2"/>
      <c r="AH7" s="2"/>
      <c r="AI7" s="2"/>
    </row>
    <row r="8" spans="1:35" ht="20.25">
      <c r="A8" s="2"/>
      <c r="B8" s="2"/>
      <c r="C8" s="45" t="s">
        <v>22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"/>
      <c r="AC8" s="2"/>
      <c r="AD8" s="2"/>
      <c r="AE8" s="2"/>
      <c r="AF8" s="2"/>
      <c r="AG8" s="2"/>
      <c r="AH8" s="2"/>
      <c r="AI8" s="2"/>
    </row>
    <row r="9" spans="1:35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2"/>
      <c r="AD9" s="2"/>
      <c r="AE9" s="2"/>
      <c r="AF9" s="2"/>
      <c r="AG9" s="2"/>
      <c r="AH9" s="2"/>
      <c r="AI9" s="2"/>
    </row>
    <row r="10" spans="1:35" ht="12.75">
      <c r="A10" s="2"/>
      <c r="B10" s="2"/>
      <c r="C10" s="4"/>
      <c r="D10" s="46" t="s">
        <v>1</v>
      </c>
      <c r="E10" s="46"/>
      <c r="F10" s="46"/>
      <c r="G10" s="46"/>
      <c r="H10" s="46"/>
      <c r="I10" s="46"/>
      <c r="J10" s="46"/>
      <c r="K10" s="46"/>
      <c r="L10" s="46"/>
      <c r="M10" s="4"/>
      <c r="N10" s="4"/>
      <c r="O10" s="4"/>
      <c r="P10" s="46" t="s">
        <v>23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"/>
      <c r="AC10" s="2"/>
      <c r="AD10" s="2"/>
      <c r="AE10" s="2"/>
      <c r="AF10" s="2"/>
      <c r="AG10" s="2"/>
      <c r="AH10" s="2"/>
      <c r="AI10" s="2"/>
    </row>
    <row r="11" spans="1:35" ht="9" customHeight="1">
      <c r="A11" s="2"/>
      <c r="B11" s="2"/>
      <c r="C11" s="4"/>
      <c r="D11" s="7"/>
      <c r="E11" s="8"/>
      <c r="F11" s="8"/>
      <c r="G11" s="8"/>
      <c r="H11" s="8"/>
      <c r="I11" s="8"/>
      <c r="J11" s="8"/>
      <c r="K11" s="8"/>
      <c r="L11" s="9"/>
      <c r="M11" s="4"/>
      <c r="N11" s="10"/>
      <c r="O11" s="4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2"/>
      <c r="B12" s="2"/>
      <c r="C12" s="33"/>
      <c r="D12" s="34"/>
      <c r="E12" s="33"/>
      <c r="F12" s="33"/>
      <c r="G12" s="33"/>
      <c r="H12" s="33"/>
      <c r="I12" s="33"/>
      <c r="J12" s="33"/>
      <c r="K12" s="6" t="s">
        <v>2</v>
      </c>
      <c r="L12" s="35"/>
      <c r="M12" s="33"/>
      <c r="N12" s="11" t="s">
        <v>3</v>
      </c>
      <c r="O12" s="33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5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2"/>
      <c r="C13" s="12" t="s">
        <v>4</v>
      </c>
      <c r="D13" s="34"/>
      <c r="E13" s="12" t="s">
        <v>5</v>
      </c>
      <c r="F13" s="36"/>
      <c r="G13" s="12" t="s">
        <v>6</v>
      </c>
      <c r="H13" s="36"/>
      <c r="I13" s="12" t="s">
        <v>7</v>
      </c>
      <c r="J13" s="36"/>
      <c r="K13" s="12" t="s">
        <v>8</v>
      </c>
      <c r="L13" s="35"/>
      <c r="M13" s="33"/>
      <c r="N13" s="13" t="s">
        <v>8</v>
      </c>
      <c r="O13" s="33"/>
      <c r="P13" s="34"/>
      <c r="Q13" s="12" t="s">
        <v>5</v>
      </c>
      <c r="R13" s="36"/>
      <c r="S13" s="12" t="s">
        <v>6</v>
      </c>
      <c r="T13" s="36"/>
      <c r="U13" s="12" t="s">
        <v>7</v>
      </c>
      <c r="V13" s="36"/>
      <c r="W13" s="12" t="s">
        <v>9</v>
      </c>
      <c r="X13" s="36"/>
      <c r="Y13" s="36"/>
      <c r="Z13" s="12" t="s">
        <v>38</v>
      </c>
      <c r="AA13" s="37"/>
      <c r="AB13" s="2"/>
      <c r="AC13" s="2"/>
      <c r="AD13" s="2"/>
      <c r="AE13" s="2"/>
      <c r="AF13" s="2"/>
      <c r="AG13" s="2"/>
      <c r="AH13" s="2"/>
      <c r="AI13" s="2"/>
    </row>
    <row r="14" spans="1:35" ht="9" customHeight="1">
      <c r="A14" s="2" t="s">
        <v>18</v>
      </c>
      <c r="B14" s="2"/>
      <c r="C14" s="18"/>
      <c r="D14" s="20"/>
      <c r="E14" s="18"/>
      <c r="F14" s="18"/>
      <c r="G14" s="18"/>
      <c r="H14" s="18"/>
      <c r="I14" s="18"/>
      <c r="J14" s="18"/>
      <c r="K14" s="18"/>
      <c r="L14" s="17"/>
      <c r="M14" s="18"/>
      <c r="N14" s="24"/>
      <c r="O14" s="18"/>
      <c r="P14" s="2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7"/>
      <c r="AB14" s="2"/>
      <c r="AC14" s="2"/>
      <c r="AD14" s="2"/>
      <c r="AE14" s="2"/>
      <c r="AF14" s="2"/>
      <c r="AG14" s="2"/>
      <c r="AH14" s="2"/>
      <c r="AI14" s="2"/>
    </row>
    <row r="15" spans="1:35" ht="12.75">
      <c r="A15" s="2" t="s">
        <v>18</v>
      </c>
      <c r="B15" s="2"/>
      <c r="C15" s="6" t="s">
        <v>10</v>
      </c>
      <c r="D15" s="20"/>
      <c r="E15" s="15">
        <v>3829</v>
      </c>
      <c r="F15" s="16"/>
      <c r="G15" s="15">
        <v>0</v>
      </c>
      <c r="H15" s="16"/>
      <c r="I15" s="15">
        <f>E15+G15</f>
        <v>3829</v>
      </c>
      <c r="J15" s="16"/>
      <c r="K15" s="23">
        <f>ROUND(I15/N15,0)</f>
        <v>401</v>
      </c>
      <c r="L15" s="17"/>
      <c r="M15" s="18"/>
      <c r="N15" s="38">
        <v>9.54</v>
      </c>
      <c r="O15" s="18"/>
      <c r="P15" s="20"/>
      <c r="Q15" s="41">
        <f>ROUND(E15/15,0)</f>
        <v>255</v>
      </c>
      <c r="R15" s="42"/>
      <c r="S15" s="41">
        <f>ROUND(G15/12,0)</f>
        <v>0</v>
      </c>
      <c r="T15" s="42"/>
      <c r="U15" s="41">
        <f>ROUND(Q15+S15,0)</f>
        <v>255</v>
      </c>
      <c r="V15" s="18"/>
      <c r="W15" s="40">
        <f>ROUND(U15/N15,1)</f>
        <v>26.7</v>
      </c>
      <c r="X15" s="18"/>
      <c r="Y15" s="18"/>
      <c r="Z15" s="18"/>
      <c r="AA15" s="17"/>
      <c r="AB15" s="2"/>
      <c r="AC15" s="2"/>
      <c r="AD15" s="2"/>
      <c r="AE15" s="2"/>
      <c r="AF15" s="2"/>
      <c r="AG15" s="2"/>
      <c r="AH15" s="2"/>
      <c r="AI15" s="2"/>
    </row>
    <row r="16" spans="1:35" ht="12.75">
      <c r="A16" s="2"/>
      <c r="B16" s="2"/>
      <c r="C16" s="6" t="s">
        <v>11</v>
      </c>
      <c r="D16" s="20"/>
      <c r="E16" s="15">
        <v>3499</v>
      </c>
      <c r="F16" s="16"/>
      <c r="G16" s="15">
        <v>2</v>
      </c>
      <c r="H16" s="16"/>
      <c r="I16" s="15">
        <f>E16+G16</f>
        <v>3501</v>
      </c>
      <c r="J16" s="16"/>
      <c r="K16" s="23">
        <f>ROUND(I16/N16,0)</f>
        <v>374</v>
      </c>
      <c r="L16" s="17"/>
      <c r="M16" s="18"/>
      <c r="N16" s="38">
        <v>9.37</v>
      </c>
      <c r="O16" s="18"/>
      <c r="P16" s="20"/>
      <c r="Q16" s="41">
        <f>ROUND(E16/15,0)</f>
        <v>233</v>
      </c>
      <c r="R16" s="42"/>
      <c r="S16" s="41">
        <f>ROUND(G16/12,0)</f>
        <v>0</v>
      </c>
      <c r="T16" s="42"/>
      <c r="U16" s="41">
        <f>ROUND(Q16+S16,0)</f>
        <v>233</v>
      </c>
      <c r="V16" s="18"/>
      <c r="W16" s="40">
        <f>ROUND(U16/N16,1)</f>
        <v>24.9</v>
      </c>
      <c r="X16" s="18"/>
      <c r="Y16" s="18"/>
      <c r="Z16" s="21">
        <f>ROUND(U15+U16,0)/2</f>
        <v>244</v>
      </c>
      <c r="AA16" s="17"/>
      <c r="AB16" s="2"/>
      <c r="AC16" s="2"/>
      <c r="AD16" s="2"/>
      <c r="AE16" s="2"/>
      <c r="AF16" s="2"/>
      <c r="AG16" s="2"/>
      <c r="AH16" s="2"/>
      <c r="AI16" s="2"/>
    </row>
    <row r="17" spans="1:35" ht="12.75">
      <c r="A17" s="2"/>
      <c r="B17" s="2"/>
      <c r="C17" s="18"/>
      <c r="D17" s="20"/>
      <c r="E17" s="16"/>
      <c r="F17" s="16"/>
      <c r="G17" s="16"/>
      <c r="H17" s="16"/>
      <c r="I17" s="16"/>
      <c r="J17" s="16"/>
      <c r="K17" s="18"/>
      <c r="L17" s="17"/>
      <c r="M17" s="18"/>
      <c r="N17" s="39"/>
      <c r="O17" s="18"/>
      <c r="P17" s="20"/>
      <c r="Q17" s="42"/>
      <c r="R17" s="42"/>
      <c r="S17" s="42"/>
      <c r="T17" s="42"/>
      <c r="U17" s="42"/>
      <c r="V17" s="18"/>
      <c r="W17" s="18"/>
      <c r="X17" s="18"/>
      <c r="Y17" s="18"/>
      <c r="Z17" s="18"/>
      <c r="AA17" s="17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6" t="s">
        <v>12</v>
      </c>
      <c r="D18" s="20"/>
      <c r="E18" s="15">
        <v>3822</v>
      </c>
      <c r="F18" s="16"/>
      <c r="G18" s="15">
        <v>0</v>
      </c>
      <c r="H18" s="16"/>
      <c r="I18" s="15">
        <f>E18+G18</f>
        <v>3822</v>
      </c>
      <c r="J18" s="16"/>
      <c r="K18" s="23">
        <f>ROUND(I18/N18,0)</f>
        <v>356</v>
      </c>
      <c r="L18" s="17"/>
      <c r="M18" s="18"/>
      <c r="N18" s="38">
        <v>10.74</v>
      </c>
      <c r="O18" s="18"/>
      <c r="P18" s="20"/>
      <c r="Q18" s="41">
        <f>ROUND(E18/15,0)</f>
        <v>255</v>
      </c>
      <c r="R18" s="42"/>
      <c r="S18" s="41">
        <f>ROUND(G18/12,0)</f>
        <v>0</v>
      </c>
      <c r="T18" s="42"/>
      <c r="U18" s="41">
        <f>ROUND(Q18+S18,0)</f>
        <v>255</v>
      </c>
      <c r="V18" s="18"/>
      <c r="W18" s="40">
        <f>ROUND(U18/N18,1)</f>
        <v>23.7</v>
      </c>
      <c r="X18" s="18"/>
      <c r="Y18" s="18"/>
      <c r="Z18" s="18"/>
      <c r="AA18" s="17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6" t="s">
        <v>13</v>
      </c>
      <c r="D19" s="20"/>
      <c r="E19" s="15">
        <v>3504</v>
      </c>
      <c r="F19" s="16"/>
      <c r="G19" s="15">
        <v>0</v>
      </c>
      <c r="H19" s="16"/>
      <c r="I19" s="15">
        <f aca="true" t="shared" si="0" ref="I19:I32">E19+G19</f>
        <v>3504</v>
      </c>
      <c r="J19" s="16"/>
      <c r="K19" s="23">
        <f>ROUND(I19/N19,0)</f>
        <v>305</v>
      </c>
      <c r="L19" s="17"/>
      <c r="M19" s="18"/>
      <c r="N19" s="38">
        <v>11.47</v>
      </c>
      <c r="O19" s="18"/>
      <c r="P19" s="20"/>
      <c r="Q19" s="41">
        <f>ROUND(E19/15,0)</f>
        <v>234</v>
      </c>
      <c r="R19" s="42"/>
      <c r="S19" s="41">
        <f>ROUND(G19/12,0)</f>
        <v>0</v>
      </c>
      <c r="T19" s="42"/>
      <c r="U19" s="41">
        <f>ROUND(Q19+S19,0)</f>
        <v>234</v>
      </c>
      <c r="V19" s="18"/>
      <c r="W19" s="40">
        <f>ROUND(U19/N19,1)</f>
        <v>20.4</v>
      </c>
      <c r="X19" s="18"/>
      <c r="Y19" s="18"/>
      <c r="Z19" s="21">
        <f>ROUND(U18+U19,0)/2</f>
        <v>244.5</v>
      </c>
      <c r="AA19" s="17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6"/>
      <c r="D20" s="20"/>
      <c r="E20" s="15"/>
      <c r="F20" s="16"/>
      <c r="G20" s="15"/>
      <c r="H20" s="16"/>
      <c r="I20" s="15" t="s">
        <v>18</v>
      </c>
      <c r="J20" s="16"/>
      <c r="K20" s="23"/>
      <c r="L20" s="17"/>
      <c r="M20" s="18"/>
      <c r="N20" s="38"/>
      <c r="O20" s="18"/>
      <c r="P20" s="20"/>
      <c r="Q20" s="41"/>
      <c r="R20" s="42"/>
      <c r="S20" s="41"/>
      <c r="T20" s="42"/>
      <c r="U20" s="41"/>
      <c r="V20" s="18"/>
      <c r="W20" s="40"/>
      <c r="X20" s="18"/>
      <c r="Y20" s="18"/>
      <c r="Z20" s="21"/>
      <c r="AA20" s="17"/>
      <c r="AB20" s="2"/>
      <c r="AC20" s="2"/>
      <c r="AD20" s="2"/>
      <c r="AE20" s="2"/>
      <c r="AF20" s="2"/>
      <c r="AG20" s="2"/>
      <c r="AH20" s="2"/>
      <c r="AI20" s="2"/>
    </row>
    <row r="21" spans="1:35" ht="12.75">
      <c r="A21" s="2"/>
      <c r="B21" s="2"/>
      <c r="C21" s="6" t="s">
        <v>14</v>
      </c>
      <c r="D21" s="20"/>
      <c r="E21" s="15">
        <v>4011</v>
      </c>
      <c r="F21" s="16"/>
      <c r="G21" s="15">
        <v>0</v>
      </c>
      <c r="H21" s="16"/>
      <c r="I21" s="15">
        <f t="shared" si="0"/>
        <v>4011</v>
      </c>
      <c r="J21" s="16"/>
      <c r="K21" s="15">
        <f>I21/N21</f>
        <v>324.5145631067961</v>
      </c>
      <c r="L21" s="17"/>
      <c r="M21" s="18"/>
      <c r="N21" s="19">
        <v>12.36</v>
      </c>
      <c r="O21" s="18"/>
      <c r="P21" s="20"/>
      <c r="Q21" s="41">
        <v>267</v>
      </c>
      <c r="R21" s="42"/>
      <c r="S21" s="41">
        <v>0</v>
      </c>
      <c r="T21" s="42"/>
      <c r="U21" s="41">
        <f>Q21+S21</f>
        <v>267</v>
      </c>
      <c r="V21" s="18"/>
      <c r="W21" s="22">
        <f>U21/N21</f>
        <v>21.601941747572816</v>
      </c>
      <c r="X21" s="18"/>
      <c r="Y21" s="18"/>
      <c r="Z21" s="21" t="s">
        <v>16</v>
      </c>
      <c r="AA21" s="17"/>
      <c r="AB21" s="2"/>
      <c r="AC21" s="2"/>
      <c r="AD21" s="2"/>
      <c r="AE21" s="2"/>
      <c r="AF21" s="2"/>
      <c r="AG21" s="2"/>
      <c r="AH21" s="2"/>
      <c r="AI21" s="2"/>
    </row>
    <row r="22" spans="1:35" ht="12.75">
      <c r="A22" s="2"/>
      <c r="B22" s="2"/>
      <c r="C22" s="6"/>
      <c r="D22" s="20"/>
      <c r="E22" s="15"/>
      <c r="F22" s="16"/>
      <c r="G22" s="15"/>
      <c r="H22" s="16"/>
      <c r="I22" s="15" t="s">
        <v>18</v>
      </c>
      <c r="J22" s="16"/>
      <c r="K22" s="15" t="s">
        <v>18</v>
      </c>
      <c r="L22" s="17"/>
      <c r="M22" s="18"/>
      <c r="N22" s="19"/>
      <c r="O22" s="18"/>
      <c r="P22" s="20"/>
      <c r="Q22" s="41"/>
      <c r="R22" s="42"/>
      <c r="S22" s="41"/>
      <c r="T22" s="42"/>
      <c r="U22" s="41"/>
      <c r="V22" s="18"/>
      <c r="W22" s="23"/>
      <c r="X22" s="18"/>
      <c r="Y22" s="18"/>
      <c r="Z22" s="21"/>
      <c r="AA22" s="17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2"/>
      <c r="B23" s="2"/>
      <c r="C23" s="6" t="s">
        <v>17</v>
      </c>
      <c r="D23" s="20"/>
      <c r="E23" s="16">
        <v>3676</v>
      </c>
      <c r="F23" s="16"/>
      <c r="G23" s="16">
        <v>0</v>
      </c>
      <c r="H23" s="16"/>
      <c r="I23" s="15">
        <f t="shared" si="0"/>
        <v>3676</v>
      </c>
      <c r="J23" s="16"/>
      <c r="K23" s="15">
        <f aca="true" t="shared" si="1" ref="K23:K32">I23/N23</f>
        <v>296.4516129032258</v>
      </c>
      <c r="L23" s="17"/>
      <c r="M23" s="18"/>
      <c r="N23" s="39">
        <v>12.4</v>
      </c>
      <c r="O23" s="18"/>
      <c r="P23" s="20"/>
      <c r="Q23" s="41">
        <f aca="true" t="shared" si="2" ref="Q23:Q32">ROUND(E23/15,0)</f>
        <v>245</v>
      </c>
      <c r="R23" s="42"/>
      <c r="S23" s="41">
        <f aca="true" t="shared" si="3" ref="S23:S32">ROUND(G23/12,0)</f>
        <v>0</v>
      </c>
      <c r="T23" s="42"/>
      <c r="U23" s="41">
        <f aca="true" t="shared" si="4" ref="U23:U32">ROUND(Q23+S23,0)</f>
        <v>245</v>
      </c>
      <c r="V23" s="18"/>
      <c r="W23" s="40">
        <f aca="true" t="shared" si="5" ref="W23:W32">ROUND(U23/N23,1)</f>
        <v>19.8</v>
      </c>
      <c r="X23" s="18"/>
      <c r="Y23" s="18"/>
      <c r="Z23" s="21" t="s">
        <v>18</v>
      </c>
      <c r="AA23" s="17"/>
      <c r="AB23" s="2"/>
      <c r="AC23" s="2"/>
      <c r="AD23" s="2"/>
      <c r="AE23" s="2"/>
      <c r="AF23" s="2"/>
      <c r="AG23" s="2"/>
      <c r="AH23" s="2"/>
      <c r="AI23" s="2"/>
    </row>
    <row r="24" spans="1:35" ht="12.75">
      <c r="A24" s="2"/>
      <c r="B24" s="2"/>
      <c r="C24" s="6" t="s">
        <v>24</v>
      </c>
      <c r="D24" s="20"/>
      <c r="E24" s="15">
        <v>3481</v>
      </c>
      <c r="F24" s="16"/>
      <c r="G24" s="15">
        <v>0</v>
      </c>
      <c r="H24" s="16"/>
      <c r="I24" s="15">
        <f t="shared" si="0"/>
        <v>3481</v>
      </c>
      <c r="J24" s="16"/>
      <c r="K24" s="15">
        <f t="shared" si="1"/>
        <v>300.86430423509074</v>
      </c>
      <c r="L24" s="17"/>
      <c r="M24" s="18"/>
      <c r="N24" s="38">
        <v>11.57</v>
      </c>
      <c r="O24" s="18"/>
      <c r="P24" s="20"/>
      <c r="Q24" s="41">
        <f t="shared" si="2"/>
        <v>232</v>
      </c>
      <c r="R24" s="42"/>
      <c r="S24" s="41">
        <f t="shared" si="3"/>
        <v>0</v>
      </c>
      <c r="T24" s="42"/>
      <c r="U24" s="41">
        <f t="shared" si="4"/>
        <v>232</v>
      </c>
      <c r="V24" s="18"/>
      <c r="W24" s="40">
        <f t="shared" si="5"/>
        <v>20.1</v>
      </c>
      <c r="X24" s="18"/>
      <c r="Y24" s="18"/>
      <c r="Z24" s="21">
        <f>ROUND(U23+U24,0)/2</f>
        <v>238.5</v>
      </c>
      <c r="AA24" s="17"/>
      <c r="AB24" s="2"/>
      <c r="AC24" s="2"/>
      <c r="AD24" s="2"/>
      <c r="AE24" s="2"/>
      <c r="AF24" s="2"/>
      <c r="AG24" s="2"/>
      <c r="AH24" s="2"/>
      <c r="AI24" s="2"/>
    </row>
    <row r="25" spans="1:35" ht="12.75">
      <c r="A25" s="2"/>
      <c r="B25" s="2"/>
      <c r="C25" s="6"/>
      <c r="D25" s="20"/>
      <c r="E25" s="15"/>
      <c r="F25" s="16"/>
      <c r="G25" s="15"/>
      <c r="H25" s="16"/>
      <c r="I25" s="15" t="s">
        <v>18</v>
      </c>
      <c r="J25" s="16"/>
      <c r="K25" s="15" t="s">
        <v>18</v>
      </c>
      <c r="L25" s="17"/>
      <c r="M25" s="18"/>
      <c r="N25" s="38"/>
      <c r="O25" s="18"/>
      <c r="P25" s="20"/>
      <c r="Q25" s="41" t="s">
        <v>18</v>
      </c>
      <c r="R25" s="42"/>
      <c r="S25" s="41" t="s">
        <v>18</v>
      </c>
      <c r="T25" s="42"/>
      <c r="U25" s="41" t="s">
        <v>18</v>
      </c>
      <c r="V25" s="18"/>
      <c r="W25" s="40" t="s">
        <v>18</v>
      </c>
      <c r="X25" s="18"/>
      <c r="Y25" s="18"/>
      <c r="Z25" s="21" t="s">
        <v>18</v>
      </c>
      <c r="AA25" s="17"/>
      <c r="AB25" s="2"/>
      <c r="AC25" s="2"/>
      <c r="AD25" s="2"/>
      <c r="AE25" s="2"/>
      <c r="AF25" s="2"/>
      <c r="AG25" s="2"/>
      <c r="AH25" s="2"/>
      <c r="AI25" s="2"/>
    </row>
    <row r="26" spans="1:35" ht="12.75">
      <c r="A26" s="2"/>
      <c r="B26" s="2"/>
      <c r="C26" s="6" t="s">
        <v>25</v>
      </c>
      <c r="D26" s="20"/>
      <c r="E26" s="15">
        <v>3676</v>
      </c>
      <c r="F26" s="16"/>
      <c r="G26" s="15">
        <v>0</v>
      </c>
      <c r="H26" s="16"/>
      <c r="I26" s="15">
        <f t="shared" si="0"/>
        <v>3676</v>
      </c>
      <c r="J26" s="16"/>
      <c r="K26" s="15">
        <f t="shared" si="1"/>
        <v>306.07826810990844</v>
      </c>
      <c r="L26" s="17"/>
      <c r="M26" s="18"/>
      <c r="N26" s="19">
        <v>12.01</v>
      </c>
      <c r="O26" s="18"/>
      <c r="P26" s="20"/>
      <c r="Q26" s="41">
        <f t="shared" si="2"/>
        <v>245</v>
      </c>
      <c r="R26" s="42"/>
      <c r="S26" s="41">
        <f t="shared" si="3"/>
        <v>0</v>
      </c>
      <c r="T26" s="42"/>
      <c r="U26" s="41">
        <f t="shared" si="4"/>
        <v>245</v>
      </c>
      <c r="V26" s="18"/>
      <c r="W26" s="40">
        <f t="shared" si="5"/>
        <v>20.4</v>
      </c>
      <c r="X26" s="18"/>
      <c r="Y26" s="18"/>
      <c r="Z26" s="21" t="s">
        <v>18</v>
      </c>
      <c r="AA26" s="17"/>
      <c r="AB26" s="2"/>
      <c r="AC26" s="2"/>
      <c r="AD26" s="2"/>
      <c r="AE26" s="2"/>
      <c r="AF26" s="2"/>
      <c r="AG26" s="2"/>
      <c r="AH26" s="2"/>
      <c r="AI26" s="2"/>
    </row>
    <row r="27" spans="1:35" ht="12.75">
      <c r="A27" s="2"/>
      <c r="B27" s="2"/>
      <c r="C27" s="6" t="s">
        <v>26</v>
      </c>
      <c r="D27" s="20"/>
      <c r="E27" s="15">
        <v>3810</v>
      </c>
      <c r="F27" s="16"/>
      <c r="G27" s="15">
        <v>0</v>
      </c>
      <c r="H27" s="16"/>
      <c r="I27" s="15">
        <f t="shared" si="0"/>
        <v>3810</v>
      </c>
      <c r="J27" s="16"/>
      <c r="K27" s="15">
        <f t="shared" si="1"/>
        <v>296.0372960372961</v>
      </c>
      <c r="L27" s="17"/>
      <c r="M27" s="18"/>
      <c r="N27" s="19">
        <v>12.87</v>
      </c>
      <c r="O27" s="18"/>
      <c r="P27" s="20"/>
      <c r="Q27" s="41">
        <f t="shared" si="2"/>
        <v>254</v>
      </c>
      <c r="R27" s="42"/>
      <c r="S27" s="41">
        <f t="shared" si="3"/>
        <v>0</v>
      </c>
      <c r="T27" s="42"/>
      <c r="U27" s="41">
        <f t="shared" si="4"/>
        <v>254</v>
      </c>
      <c r="V27" s="18"/>
      <c r="W27" s="40">
        <f t="shared" si="5"/>
        <v>19.7</v>
      </c>
      <c r="X27" s="18"/>
      <c r="Y27" s="18"/>
      <c r="Z27" s="21">
        <f>ROUND(U26+U27,0)/2</f>
        <v>249.5</v>
      </c>
      <c r="AA27" s="17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2"/>
      <c r="B28" s="2"/>
      <c r="C28" s="6"/>
      <c r="D28" s="20"/>
      <c r="E28" s="15"/>
      <c r="F28" s="16"/>
      <c r="G28" s="15"/>
      <c r="H28" s="16"/>
      <c r="I28" s="15" t="s">
        <v>18</v>
      </c>
      <c r="J28" s="16"/>
      <c r="K28" s="15" t="s">
        <v>18</v>
      </c>
      <c r="L28" s="17"/>
      <c r="M28" s="18"/>
      <c r="N28" s="19"/>
      <c r="O28" s="18"/>
      <c r="P28" s="20"/>
      <c r="Q28" s="41" t="s">
        <v>18</v>
      </c>
      <c r="R28" s="42"/>
      <c r="S28" s="41" t="s">
        <v>18</v>
      </c>
      <c r="T28" s="42"/>
      <c r="U28" s="41" t="s">
        <v>18</v>
      </c>
      <c r="V28" s="18"/>
      <c r="W28" s="40" t="s">
        <v>18</v>
      </c>
      <c r="X28" s="18"/>
      <c r="Y28" s="18"/>
      <c r="Z28" s="21" t="s">
        <v>29</v>
      </c>
      <c r="AA28" s="17"/>
      <c r="AB28" s="2"/>
      <c r="AC28" s="2"/>
      <c r="AD28" s="2"/>
      <c r="AE28" s="2"/>
      <c r="AF28" s="2"/>
      <c r="AG28" s="2"/>
      <c r="AH28" s="2"/>
      <c r="AI28" s="2"/>
    </row>
    <row r="29" spans="1:35" ht="12.75">
      <c r="A29" s="2"/>
      <c r="B29" s="2"/>
      <c r="C29" s="6" t="s">
        <v>27</v>
      </c>
      <c r="D29" s="20"/>
      <c r="E29" s="15">
        <v>4070</v>
      </c>
      <c r="F29" s="16"/>
      <c r="G29" s="15">
        <v>0</v>
      </c>
      <c r="H29" s="16"/>
      <c r="I29" s="15">
        <f t="shared" si="0"/>
        <v>4070</v>
      </c>
      <c r="J29" s="16"/>
      <c r="K29" s="15">
        <f t="shared" si="1"/>
        <v>336.9205298013245</v>
      </c>
      <c r="L29" s="17"/>
      <c r="M29" s="18"/>
      <c r="N29" s="19">
        <v>12.08</v>
      </c>
      <c r="O29" s="18"/>
      <c r="P29" s="20"/>
      <c r="Q29" s="41">
        <f t="shared" si="2"/>
        <v>271</v>
      </c>
      <c r="R29" s="42"/>
      <c r="S29" s="41">
        <f t="shared" si="3"/>
        <v>0</v>
      </c>
      <c r="T29" s="42"/>
      <c r="U29" s="41">
        <f t="shared" si="4"/>
        <v>271</v>
      </c>
      <c r="V29" s="18"/>
      <c r="W29" s="40">
        <f t="shared" si="5"/>
        <v>22.4</v>
      </c>
      <c r="X29" s="18"/>
      <c r="Y29" s="18"/>
      <c r="Z29" s="21" t="s">
        <v>18</v>
      </c>
      <c r="AA29" s="17"/>
      <c r="AB29" s="2"/>
      <c r="AC29" s="2"/>
      <c r="AD29" s="2"/>
      <c r="AE29" s="2"/>
      <c r="AF29" s="2"/>
      <c r="AG29" s="2"/>
      <c r="AH29" s="2"/>
      <c r="AI29" s="2"/>
    </row>
    <row r="30" spans="1:35" ht="12.75">
      <c r="A30" s="2"/>
      <c r="B30" s="2"/>
      <c r="C30" s="6" t="s">
        <v>30</v>
      </c>
      <c r="D30" s="20"/>
      <c r="E30" s="15">
        <v>3716</v>
      </c>
      <c r="F30" s="16"/>
      <c r="G30" s="15">
        <v>0</v>
      </c>
      <c r="H30" s="16"/>
      <c r="I30" s="15">
        <f t="shared" si="0"/>
        <v>3716</v>
      </c>
      <c r="J30" s="16"/>
      <c r="K30" s="15">
        <f t="shared" si="1"/>
        <v>288.50931677018633</v>
      </c>
      <c r="L30" s="17"/>
      <c r="M30" s="18"/>
      <c r="N30" s="19">
        <v>12.88</v>
      </c>
      <c r="O30" s="18"/>
      <c r="P30" s="20"/>
      <c r="Q30" s="41">
        <f t="shared" si="2"/>
        <v>248</v>
      </c>
      <c r="R30" s="42"/>
      <c r="S30" s="41">
        <f t="shared" si="3"/>
        <v>0</v>
      </c>
      <c r="T30" s="42"/>
      <c r="U30" s="41">
        <f t="shared" si="4"/>
        <v>248</v>
      </c>
      <c r="V30" s="18"/>
      <c r="W30" s="40">
        <f t="shared" si="5"/>
        <v>19.3</v>
      </c>
      <c r="X30" s="18"/>
      <c r="Y30" s="18"/>
      <c r="Z30" s="21">
        <f>ROUND(U29+U30,0)/2</f>
        <v>259.5</v>
      </c>
      <c r="AA30" s="17"/>
      <c r="AB30" s="2"/>
      <c r="AC30" s="2"/>
      <c r="AD30" s="2"/>
      <c r="AE30" s="2"/>
      <c r="AF30" s="2"/>
      <c r="AG30" s="2"/>
      <c r="AH30" s="2"/>
      <c r="AI30" s="2"/>
    </row>
    <row r="31" spans="1:35" ht="12.75">
      <c r="A31" s="2"/>
      <c r="B31" s="2"/>
      <c r="C31" s="6"/>
      <c r="D31" s="20"/>
      <c r="E31" s="15"/>
      <c r="F31" s="16"/>
      <c r="G31" s="15"/>
      <c r="H31" s="16"/>
      <c r="I31" s="15" t="s">
        <v>18</v>
      </c>
      <c r="J31" s="16"/>
      <c r="K31" s="15" t="s">
        <v>18</v>
      </c>
      <c r="L31" s="17"/>
      <c r="M31" s="18"/>
      <c r="N31" s="19"/>
      <c r="O31" s="18"/>
      <c r="P31" s="20"/>
      <c r="Q31" s="41" t="s">
        <v>18</v>
      </c>
      <c r="R31" s="42"/>
      <c r="S31" s="41" t="s">
        <v>18</v>
      </c>
      <c r="T31" s="42"/>
      <c r="U31" s="41" t="s">
        <v>18</v>
      </c>
      <c r="V31" s="18"/>
      <c r="W31" s="40" t="s">
        <v>18</v>
      </c>
      <c r="X31" s="18"/>
      <c r="Y31" s="18"/>
      <c r="Z31" s="21" t="s">
        <v>18</v>
      </c>
      <c r="AA31" s="17"/>
      <c r="AB31" s="2"/>
      <c r="AC31" s="2"/>
      <c r="AD31" s="2"/>
      <c r="AE31" s="2"/>
      <c r="AF31" s="2"/>
      <c r="AG31" s="2"/>
      <c r="AH31" s="2"/>
      <c r="AI31" s="2"/>
    </row>
    <row r="32" spans="1:35" ht="12.75">
      <c r="A32" s="2"/>
      <c r="B32" s="2"/>
      <c r="C32" s="6" t="s">
        <v>31</v>
      </c>
      <c r="D32" s="20"/>
      <c r="E32" s="15">
        <v>4159</v>
      </c>
      <c r="F32" s="16"/>
      <c r="G32" s="15">
        <v>9</v>
      </c>
      <c r="H32" s="16"/>
      <c r="I32" s="15">
        <f t="shared" si="0"/>
        <v>4168</v>
      </c>
      <c r="J32" s="16"/>
      <c r="K32" s="15">
        <f t="shared" si="1"/>
        <v>293.1082981715893</v>
      </c>
      <c r="L32" s="17"/>
      <c r="M32" s="18"/>
      <c r="N32" s="19">
        <v>14.22</v>
      </c>
      <c r="O32" s="18"/>
      <c r="P32" s="20"/>
      <c r="Q32" s="41">
        <f t="shared" si="2"/>
        <v>277</v>
      </c>
      <c r="R32" s="42"/>
      <c r="S32" s="41">
        <f t="shared" si="3"/>
        <v>1</v>
      </c>
      <c r="T32" s="42"/>
      <c r="U32" s="41">
        <f t="shared" si="4"/>
        <v>278</v>
      </c>
      <c r="V32" s="18"/>
      <c r="W32" s="40">
        <f t="shared" si="5"/>
        <v>19.5</v>
      </c>
      <c r="X32" s="18"/>
      <c r="Y32" s="18"/>
      <c r="Z32" s="21" t="s">
        <v>18</v>
      </c>
      <c r="AA32" s="17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2"/>
      <c r="B33" s="2"/>
      <c r="C33" s="6" t="s">
        <v>32</v>
      </c>
      <c r="D33" s="20"/>
      <c r="E33" s="15">
        <v>3924</v>
      </c>
      <c r="F33" s="16"/>
      <c r="G33" s="15">
        <v>36</v>
      </c>
      <c r="H33" s="16"/>
      <c r="I33" s="15">
        <f>+E33+G33</f>
        <v>3960</v>
      </c>
      <c r="J33" s="16"/>
      <c r="K33" s="15">
        <f>+I33/N33</f>
        <v>287.58169934640523</v>
      </c>
      <c r="L33" s="17"/>
      <c r="M33" s="18"/>
      <c r="N33" s="19">
        <v>13.77</v>
      </c>
      <c r="O33" s="18"/>
      <c r="P33" s="20"/>
      <c r="Q33" s="41">
        <v>262</v>
      </c>
      <c r="R33" s="42"/>
      <c r="S33" s="41">
        <v>3</v>
      </c>
      <c r="T33" s="42"/>
      <c r="U33" s="41">
        <f>+Q33+S33</f>
        <v>265</v>
      </c>
      <c r="V33" s="18"/>
      <c r="W33" s="40">
        <f>+U33/N33</f>
        <v>19.244734931009443</v>
      </c>
      <c r="X33" s="18"/>
      <c r="Y33" s="18"/>
      <c r="Z33" s="21">
        <f>+(U32+U33)/2</f>
        <v>271.5</v>
      </c>
      <c r="AA33" s="17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2"/>
      <c r="B34" s="2"/>
      <c r="C34" s="6"/>
      <c r="D34" s="20"/>
      <c r="E34" s="15"/>
      <c r="F34" s="16"/>
      <c r="G34" s="15"/>
      <c r="H34" s="16"/>
      <c r="I34" s="15"/>
      <c r="J34" s="16"/>
      <c r="K34" s="15"/>
      <c r="L34" s="17"/>
      <c r="M34" s="18"/>
      <c r="N34" s="19"/>
      <c r="O34" s="18"/>
      <c r="P34" s="20"/>
      <c r="Q34" s="41"/>
      <c r="R34" s="42"/>
      <c r="S34" s="41"/>
      <c r="T34" s="42"/>
      <c r="U34" s="41"/>
      <c r="V34" s="18"/>
      <c r="W34" s="40"/>
      <c r="X34" s="18"/>
      <c r="Y34" s="18"/>
      <c r="Z34" s="21"/>
      <c r="AA34" s="17"/>
      <c r="AB34" s="2"/>
      <c r="AC34" s="2"/>
      <c r="AD34" s="2"/>
      <c r="AE34" s="2"/>
      <c r="AF34" s="2"/>
      <c r="AG34" s="2"/>
      <c r="AH34" s="2"/>
      <c r="AI34" s="2"/>
    </row>
    <row r="35" spans="1:35" ht="12.75">
      <c r="A35" s="2"/>
      <c r="B35" s="2"/>
      <c r="C35" s="6" t="s">
        <v>33</v>
      </c>
      <c r="D35" s="20"/>
      <c r="E35" s="15">
        <v>4577</v>
      </c>
      <c r="F35" s="16"/>
      <c r="G35" s="15">
        <v>30</v>
      </c>
      <c r="H35" s="16"/>
      <c r="I35" s="15">
        <f>E35+G35</f>
        <v>4607</v>
      </c>
      <c r="J35" s="16"/>
      <c r="K35" s="15">
        <f>I35/N35</f>
        <v>326.9694819020582</v>
      </c>
      <c r="L35" s="17"/>
      <c r="M35" s="18"/>
      <c r="N35" s="19">
        <v>14.09</v>
      </c>
      <c r="O35" s="18"/>
      <c r="P35" s="20"/>
      <c r="Q35" s="41">
        <f>ROUND(E35/15,0)</f>
        <v>305</v>
      </c>
      <c r="R35" s="42"/>
      <c r="S35" s="41">
        <f>ROUND(G35/12,0)</f>
        <v>3</v>
      </c>
      <c r="T35" s="42"/>
      <c r="U35" s="41">
        <f>ROUND(Q35+S35,0)</f>
        <v>308</v>
      </c>
      <c r="V35" s="18"/>
      <c r="W35" s="40">
        <f>ROUND(U35/N35,1)</f>
        <v>21.9</v>
      </c>
      <c r="X35" s="18"/>
      <c r="Y35" s="18"/>
      <c r="Z35" s="21" t="s">
        <v>18</v>
      </c>
      <c r="AA35" s="17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2"/>
      <c r="B36" s="2"/>
      <c r="C36" s="6" t="s">
        <v>34</v>
      </c>
      <c r="D36" s="20"/>
      <c r="E36" s="15">
        <v>4964</v>
      </c>
      <c r="F36" s="16"/>
      <c r="G36" s="15">
        <v>21</v>
      </c>
      <c r="H36" s="16"/>
      <c r="I36" s="15">
        <f>+E36+G36</f>
        <v>4985</v>
      </c>
      <c r="J36" s="16"/>
      <c r="K36" s="15">
        <f>+I36/N36</f>
        <v>374.24924924924926</v>
      </c>
      <c r="L36" s="17"/>
      <c r="M36" s="18"/>
      <c r="N36" s="19">
        <v>13.32</v>
      </c>
      <c r="O36" s="18"/>
      <c r="P36" s="20"/>
      <c r="Q36" s="41">
        <f>+E36/15</f>
        <v>330.93333333333334</v>
      </c>
      <c r="R36" s="42"/>
      <c r="S36" s="41">
        <f>+G36/12</f>
        <v>1.75</v>
      </c>
      <c r="T36" s="42"/>
      <c r="U36" s="41">
        <f>+Q36+S36</f>
        <v>332.68333333333334</v>
      </c>
      <c r="V36" s="18"/>
      <c r="W36" s="40">
        <f>+U36/N36</f>
        <v>24.976226226226228</v>
      </c>
      <c r="X36" s="18"/>
      <c r="Y36" s="18"/>
      <c r="Z36" s="21">
        <f>+(U35+U36)/2</f>
        <v>320.3416666666667</v>
      </c>
      <c r="AA36" s="17"/>
      <c r="AB36" s="2"/>
      <c r="AC36" s="2"/>
      <c r="AD36" s="2"/>
      <c r="AE36" s="2"/>
      <c r="AF36" s="2"/>
      <c r="AG36" s="2"/>
      <c r="AH36" s="2"/>
      <c r="AI36" s="2"/>
    </row>
    <row r="37" spans="1:35" ht="12.75">
      <c r="A37" s="2"/>
      <c r="B37" s="2"/>
      <c r="C37" s="6"/>
      <c r="D37" s="20"/>
      <c r="E37" s="15"/>
      <c r="F37" s="16"/>
      <c r="G37" s="15"/>
      <c r="H37" s="16"/>
      <c r="I37" s="15"/>
      <c r="J37" s="16"/>
      <c r="K37" s="15"/>
      <c r="L37" s="17"/>
      <c r="M37" s="18"/>
      <c r="N37" s="19"/>
      <c r="O37" s="18"/>
      <c r="P37" s="20"/>
      <c r="Q37" s="41"/>
      <c r="R37" s="42"/>
      <c r="S37" s="41"/>
      <c r="T37" s="42"/>
      <c r="U37" s="41"/>
      <c r="V37" s="18"/>
      <c r="W37" s="40"/>
      <c r="X37" s="18"/>
      <c r="Y37" s="18"/>
      <c r="Z37" s="21"/>
      <c r="AA37" s="17"/>
      <c r="AB37" s="2"/>
      <c r="AC37" s="2"/>
      <c r="AD37" s="2"/>
      <c r="AE37" s="2"/>
      <c r="AF37" s="2"/>
      <c r="AG37" s="2"/>
      <c r="AH37" s="2"/>
      <c r="AI37" s="2"/>
    </row>
    <row r="38" spans="1:35" ht="12.75">
      <c r="A38" s="2"/>
      <c r="B38" s="2"/>
      <c r="C38" s="6" t="s">
        <v>35</v>
      </c>
      <c r="D38" s="20"/>
      <c r="E38" s="15">
        <v>4668</v>
      </c>
      <c r="F38" s="16"/>
      <c r="G38" s="15">
        <v>9</v>
      </c>
      <c r="H38" s="16"/>
      <c r="I38" s="15">
        <f>E38+G38</f>
        <v>4677</v>
      </c>
      <c r="J38" s="16"/>
      <c r="K38" s="15">
        <f>I38/N38</f>
        <v>339.8982558139535</v>
      </c>
      <c r="L38" s="17"/>
      <c r="M38" s="18"/>
      <c r="N38" s="19">
        <v>13.76</v>
      </c>
      <c r="O38" s="18"/>
      <c r="P38" s="20"/>
      <c r="Q38" s="41">
        <f>ROUND(E38/15,0)</f>
        <v>311</v>
      </c>
      <c r="R38" s="42"/>
      <c r="S38" s="41">
        <f>ROUND(G38/12,0)</f>
        <v>1</v>
      </c>
      <c r="T38" s="42"/>
      <c r="U38" s="41">
        <f>ROUND(Q38+S38,0)</f>
        <v>312</v>
      </c>
      <c r="V38" s="18"/>
      <c r="W38" s="40">
        <f>ROUND(U38/N38,1)</f>
        <v>22.7</v>
      </c>
      <c r="X38" s="18"/>
      <c r="Y38" s="18"/>
      <c r="Z38" s="21" t="s">
        <v>18</v>
      </c>
      <c r="AA38" s="17"/>
      <c r="AB38" s="2"/>
      <c r="AC38" s="2"/>
      <c r="AD38" s="2"/>
      <c r="AE38" s="2"/>
      <c r="AF38" s="2"/>
      <c r="AG38" s="2"/>
      <c r="AH38" s="2"/>
      <c r="AI38" s="2"/>
    </row>
    <row r="39" spans="1:35" ht="12.75">
      <c r="A39" s="2"/>
      <c r="B39" s="2"/>
      <c r="C39" s="6" t="s">
        <v>36</v>
      </c>
      <c r="D39" s="20"/>
      <c r="E39" s="15">
        <v>4289</v>
      </c>
      <c r="F39" s="16"/>
      <c r="G39" s="15">
        <v>3</v>
      </c>
      <c r="H39" s="16"/>
      <c r="I39" s="15">
        <f>+E39+G39</f>
        <v>4292</v>
      </c>
      <c r="J39" s="16"/>
      <c r="K39" s="15">
        <f>+I39/N39</f>
        <v>369.681309216193</v>
      </c>
      <c r="L39" s="17"/>
      <c r="M39" s="18"/>
      <c r="N39" s="19">
        <v>11.61</v>
      </c>
      <c r="O39" s="18"/>
      <c r="P39" s="20"/>
      <c r="Q39" s="41">
        <f>+E39/15</f>
        <v>285.93333333333334</v>
      </c>
      <c r="R39" s="42"/>
      <c r="S39" s="41">
        <f>+G39/12</f>
        <v>0.25</v>
      </c>
      <c r="T39" s="42"/>
      <c r="U39" s="41">
        <f>+Q39+S39</f>
        <v>286.18333333333334</v>
      </c>
      <c r="V39" s="18"/>
      <c r="W39" s="40">
        <f>+U39/N39</f>
        <v>24.649727246626473</v>
      </c>
      <c r="X39" s="18"/>
      <c r="Y39" s="18"/>
      <c r="Z39" s="21">
        <f>+(U38+U39)/2</f>
        <v>299.0916666666667</v>
      </c>
      <c r="AA39" s="17"/>
      <c r="AB39" s="2"/>
      <c r="AC39" s="2"/>
      <c r="AD39" s="2"/>
      <c r="AE39" s="2"/>
      <c r="AF39" s="2"/>
      <c r="AG39" s="2"/>
      <c r="AH39" s="2"/>
      <c r="AI39" s="2"/>
    </row>
    <row r="40" spans="1:35" ht="12.75">
      <c r="A40" s="2"/>
      <c r="B40" s="2"/>
      <c r="C40" s="6"/>
      <c r="D40" s="20"/>
      <c r="E40" s="15"/>
      <c r="F40" s="16"/>
      <c r="G40" s="15"/>
      <c r="H40" s="16"/>
      <c r="I40" s="15"/>
      <c r="J40" s="16"/>
      <c r="K40" s="15"/>
      <c r="L40" s="17"/>
      <c r="M40" s="18"/>
      <c r="N40" s="19"/>
      <c r="O40" s="18"/>
      <c r="P40" s="20"/>
      <c r="Q40" s="41"/>
      <c r="R40" s="42"/>
      <c r="S40" s="41"/>
      <c r="T40" s="42"/>
      <c r="U40" s="41"/>
      <c r="V40" s="18"/>
      <c r="W40" s="40"/>
      <c r="X40" s="18"/>
      <c r="Y40" s="18"/>
      <c r="Z40" s="21"/>
      <c r="AA40" s="17"/>
      <c r="AB40" s="2"/>
      <c r="AC40" s="2"/>
      <c r="AD40" s="2"/>
      <c r="AE40" s="2"/>
      <c r="AF40" s="2"/>
      <c r="AG40" s="2"/>
      <c r="AH40" s="2"/>
      <c r="AI40" s="2"/>
    </row>
    <row r="41" spans="1:35" ht="12.75">
      <c r="A41" s="2"/>
      <c r="B41" s="2"/>
      <c r="C41" s="6" t="s">
        <v>37</v>
      </c>
      <c r="D41" s="20"/>
      <c r="E41" s="15">
        <v>3844</v>
      </c>
      <c r="F41" s="16"/>
      <c r="G41" s="15">
        <v>3</v>
      </c>
      <c r="H41" s="16"/>
      <c r="I41" s="15">
        <f>E41+G41</f>
        <v>3847</v>
      </c>
      <c r="J41" s="16"/>
      <c r="K41" s="15">
        <f>I41/N41</f>
        <v>313.0187144019528</v>
      </c>
      <c r="L41" s="17"/>
      <c r="M41" s="18"/>
      <c r="N41" s="19">
        <v>12.29</v>
      </c>
      <c r="O41" s="18"/>
      <c r="P41" s="20"/>
      <c r="Q41" s="41">
        <f>ROUND(E41/15,0)</f>
        <v>256</v>
      </c>
      <c r="R41" s="42"/>
      <c r="S41" s="41">
        <f>ROUND(G41/12,0)</f>
        <v>0</v>
      </c>
      <c r="T41" s="42"/>
      <c r="U41" s="41">
        <f>ROUND(Q41+S41,0)</f>
        <v>256</v>
      </c>
      <c r="V41" s="18"/>
      <c r="W41" s="40">
        <f>ROUND(U41/N41,1)</f>
        <v>20.8</v>
      </c>
      <c r="X41" s="18"/>
      <c r="Y41" s="18"/>
      <c r="Z41" s="21" t="s">
        <v>18</v>
      </c>
      <c r="AA41" s="17"/>
      <c r="AB41" s="2"/>
      <c r="AC41" s="2"/>
      <c r="AD41" s="2"/>
      <c r="AE41" s="2"/>
      <c r="AF41" s="2"/>
      <c r="AG41" s="2"/>
      <c r="AH41" s="2"/>
      <c r="AI41" s="2"/>
    </row>
    <row r="42" spans="1:35" ht="12.75">
      <c r="A42" s="2"/>
      <c r="B42" s="2"/>
      <c r="C42" s="6"/>
      <c r="D42" s="29"/>
      <c r="E42" s="25"/>
      <c r="F42" s="25"/>
      <c r="G42" s="25"/>
      <c r="H42" s="25"/>
      <c r="I42" s="26"/>
      <c r="J42" s="25"/>
      <c r="K42" s="26"/>
      <c r="L42" s="27"/>
      <c r="M42" s="18"/>
      <c r="N42" s="28"/>
      <c r="O42" s="18"/>
      <c r="P42" s="29"/>
      <c r="Q42" s="43"/>
      <c r="R42" s="44"/>
      <c r="S42" s="43"/>
      <c r="T42" s="44"/>
      <c r="U42" s="43"/>
      <c r="V42" s="30"/>
      <c r="W42" s="31"/>
      <c r="X42" s="30"/>
      <c r="Y42" s="30"/>
      <c r="Z42" s="30"/>
      <c r="AA42" s="27"/>
      <c r="AB42" s="2"/>
      <c r="AC42" s="2"/>
      <c r="AD42" s="2"/>
      <c r="AE42" s="2"/>
      <c r="AF42" s="2"/>
      <c r="AG42" s="2"/>
      <c r="AH42" s="2"/>
      <c r="AI42" s="2"/>
    </row>
    <row r="43" spans="1:35" ht="7.5" customHeight="1">
      <c r="A43" s="2"/>
      <c r="B43" s="2"/>
      <c r="C43" s="18"/>
      <c r="D43" s="2"/>
      <c r="E43" s="15" t="s">
        <v>18</v>
      </c>
      <c r="F43" s="16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18"/>
      <c r="AB43" s="2"/>
      <c r="AC43" s="2"/>
      <c r="AD43" s="2"/>
      <c r="AE43" s="2"/>
      <c r="AF43" s="2"/>
      <c r="AG43" s="2"/>
      <c r="AH43" s="2"/>
      <c r="AI43" s="2"/>
    </row>
    <row r="44" spans="1:35" ht="12.75">
      <c r="A44" s="2"/>
      <c r="B44" s="2"/>
      <c r="C44" s="18"/>
      <c r="D44" s="32" t="s">
        <v>19</v>
      </c>
      <c r="E44" s="32" t="s">
        <v>39</v>
      </c>
      <c r="F44" s="16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1"/>
      <c r="AA44" s="18"/>
      <c r="AB44" s="2"/>
      <c r="AC44" s="2"/>
      <c r="AD44" s="2"/>
      <c r="AE44" s="2"/>
      <c r="AF44" s="2"/>
      <c r="AG44" s="2"/>
      <c r="AH44" s="2"/>
      <c r="AI44" s="2"/>
    </row>
    <row r="45" spans="1:35" ht="12.75">
      <c r="A45" s="2"/>
      <c r="B45" s="2"/>
      <c r="C45" s="18"/>
      <c r="D45" s="32" t="s">
        <v>20</v>
      </c>
      <c r="E45" s="32" t="s">
        <v>21</v>
      </c>
      <c r="F45" s="16"/>
      <c r="G45" s="16"/>
      <c r="H45" s="16"/>
      <c r="I45" s="16"/>
      <c r="J45" s="16"/>
      <c r="K45" s="1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1"/>
      <c r="AA45" s="18"/>
      <c r="AB45" s="2"/>
      <c r="AC45" s="2"/>
      <c r="AD45" s="2"/>
      <c r="AE45" s="2"/>
      <c r="AF45" s="2"/>
      <c r="AG45" s="2"/>
      <c r="AH45" s="2"/>
      <c r="AI45" s="2"/>
    </row>
    <row r="46" spans="1:3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4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4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4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4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4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4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4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4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4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4"/>
      <c r="AA55" s="2"/>
      <c r="AB55" s="2"/>
      <c r="AC55" s="2"/>
      <c r="AD55" s="2"/>
      <c r="AE55" s="2"/>
      <c r="AF55" s="2"/>
      <c r="AG55" s="2"/>
      <c r="AH55" s="2"/>
      <c r="AI55" s="2"/>
    </row>
    <row r="56" ht="12.75">
      <c r="Z56" s="1"/>
    </row>
    <row r="57" ht="12.75">
      <c r="Z57" s="1"/>
    </row>
    <row r="58" ht="12.75">
      <c r="Z58" s="1"/>
    </row>
    <row r="59" ht="12.75">
      <c r="Z59" s="1"/>
    </row>
    <row r="60" ht="12.75">
      <c r="Z60" s="1"/>
    </row>
    <row r="61" ht="12.75">
      <c r="Z61" s="1"/>
    </row>
    <row r="62" ht="12.75">
      <c r="Z62" s="1"/>
    </row>
    <row r="63" ht="12.75">
      <c r="Z63" s="1"/>
    </row>
    <row r="64" ht="12.75">
      <c r="Z64" s="1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</sheetData>
  <sheetProtection/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3"/>
  <pageSetup fitToHeight="1" fitToWidth="1"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2006-11-28T21:42:10Z</cp:lastPrinted>
  <dcterms:created xsi:type="dcterms:W3CDTF">2001-07-19T17:50:32Z</dcterms:created>
  <dcterms:modified xsi:type="dcterms:W3CDTF">2008-03-10T13:16:29Z</dcterms:modified>
  <cp:category/>
  <cp:version/>
  <cp:contentType/>
  <cp:contentStatus/>
</cp:coreProperties>
</file>